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Урай лето\Мониторинг лето\"/>
    </mc:Choice>
  </mc:AlternateContent>
  <xr:revisionPtr revIDLastSave="0" documentId="13_ncr:1_{D26143F3-4B21-43FF-B76C-E9789890F555}" xr6:coauthVersionLast="37" xr6:coauthVersionMax="47" xr10:uidLastSave="{00000000-0000-0000-0000-000000000000}"/>
  <bookViews>
    <workbookView xWindow="-105" yWindow="-105" windowWidth="24195" windowHeight="1447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F130" i="1" l="1"/>
  <c r="G48" i="1" l="1"/>
  <c r="H48" i="1"/>
  <c r="I48" i="1"/>
  <c r="G49" i="1"/>
  <c r="H49" i="1"/>
  <c r="I49" i="1"/>
  <c r="J48" i="1"/>
  <c r="J49" i="1"/>
  <c r="J51" i="1" l="1"/>
  <c r="F111" i="1"/>
  <c r="F32" i="1"/>
  <c r="J106" i="1" l="1"/>
  <c r="I106" i="1"/>
  <c r="H106" i="1"/>
  <c r="G106" i="1"/>
  <c r="J107" i="1"/>
  <c r="I107" i="1"/>
  <c r="H107" i="1"/>
  <c r="G107" i="1"/>
  <c r="J58" i="1"/>
  <c r="G23" i="1" l="1"/>
  <c r="B201" i="1"/>
  <c r="A201" i="1"/>
  <c r="J200" i="1"/>
  <c r="I200" i="1"/>
  <c r="H200" i="1"/>
  <c r="G200" i="1"/>
  <c r="F200" i="1"/>
  <c r="B191" i="1"/>
  <c r="A191" i="1"/>
  <c r="J190" i="1"/>
  <c r="I190" i="1"/>
  <c r="H190" i="1"/>
  <c r="G190" i="1"/>
  <c r="F190" i="1"/>
  <c r="B181" i="1"/>
  <c r="A181" i="1"/>
  <c r="J180" i="1"/>
  <c r="I180" i="1"/>
  <c r="H180" i="1"/>
  <c r="G180" i="1"/>
  <c r="F180" i="1"/>
  <c r="B171" i="1"/>
  <c r="A171" i="1"/>
  <c r="J170" i="1"/>
  <c r="I170" i="1"/>
  <c r="H170" i="1"/>
  <c r="G170" i="1"/>
  <c r="F170" i="1"/>
  <c r="B160" i="1"/>
  <c r="A160" i="1"/>
  <c r="J159" i="1"/>
  <c r="I159" i="1"/>
  <c r="H159" i="1"/>
  <c r="G159" i="1"/>
  <c r="F159" i="1"/>
  <c r="B150" i="1"/>
  <c r="A150" i="1"/>
  <c r="J149" i="1"/>
  <c r="I149" i="1"/>
  <c r="H149" i="1"/>
  <c r="G149" i="1"/>
  <c r="F149" i="1"/>
  <c r="B141" i="1"/>
  <c r="A141" i="1"/>
  <c r="J140" i="1"/>
  <c r="I140" i="1"/>
  <c r="H140" i="1"/>
  <c r="G140" i="1"/>
  <c r="F140" i="1"/>
  <c r="B131" i="1"/>
  <c r="A131" i="1"/>
  <c r="J130" i="1"/>
  <c r="I130" i="1"/>
  <c r="H130" i="1"/>
  <c r="G130" i="1"/>
  <c r="B122" i="1"/>
  <c r="A122" i="1"/>
  <c r="J121" i="1"/>
  <c r="I121" i="1"/>
  <c r="H121" i="1"/>
  <c r="G121" i="1"/>
  <c r="F121" i="1"/>
  <c r="B112" i="1"/>
  <c r="A112" i="1"/>
  <c r="J111" i="1"/>
  <c r="I111" i="1"/>
  <c r="H111" i="1"/>
  <c r="G111" i="1"/>
  <c r="B102" i="1"/>
  <c r="A102" i="1"/>
  <c r="J101" i="1"/>
  <c r="I101" i="1"/>
  <c r="H101" i="1"/>
  <c r="G101" i="1"/>
  <c r="F101" i="1"/>
  <c r="B91" i="1"/>
  <c r="A91" i="1"/>
  <c r="J90" i="1"/>
  <c r="I90" i="1"/>
  <c r="H90" i="1"/>
  <c r="G90" i="1"/>
  <c r="F90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J23" i="1"/>
  <c r="I23" i="1"/>
  <c r="H23" i="1"/>
  <c r="F23" i="1"/>
  <c r="B14" i="1"/>
  <c r="A14" i="1"/>
  <c r="J13" i="1"/>
  <c r="I13" i="1"/>
  <c r="H13" i="1"/>
  <c r="G13" i="1"/>
  <c r="F13" i="1"/>
  <c r="I181" i="1" l="1"/>
  <c r="I122" i="1"/>
  <c r="I62" i="1"/>
  <c r="I43" i="1"/>
  <c r="I201" i="1"/>
  <c r="I81" i="1"/>
  <c r="I24" i="1"/>
  <c r="I160" i="1"/>
  <c r="I102" i="1"/>
  <c r="J201" i="1"/>
  <c r="H201" i="1"/>
  <c r="G201" i="1"/>
  <c r="L201" i="1"/>
  <c r="F201" i="1"/>
  <c r="H181" i="1"/>
  <c r="J181" i="1"/>
  <c r="G181" i="1"/>
  <c r="L181" i="1"/>
  <c r="F181" i="1"/>
  <c r="H160" i="1"/>
  <c r="J160" i="1"/>
  <c r="G160" i="1"/>
  <c r="L160" i="1"/>
  <c r="F160" i="1"/>
  <c r="I141" i="1"/>
  <c r="J141" i="1"/>
  <c r="G141" i="1"/>
  <c r="F141" i="1"/>
  <c r="H141" i="1"/>
  <c r="L141" i="1"/>
  <c r="F122" i="1"/>
  <c r="J122" i="1"/>
  <c r="H122" i="1"/>
  <c r="G122" i="1"/>
  <c r="L122" i="1"/>
  <c r="H102" i="1"/>
  <c r="J102" i="1"/>
  <c r="G102" i="1"/>
  <c r="L102" i="1"/>
  <c r="F102" i="1"/>
  <c r="J81" i="1"/>
  <c r="H81" i="1"/>
  <c r="G81" i="1"/>
  <c r="F81" i="1"/>
  <c r="L81" i="1"/>
  <c r="J62" i="1"/>
  <c r="H62" i="1"/>
  <c r="G62" i="1"/>
  <c r="L62" i="1"/>
  <c r="F62" i="1"/>
  <c r="H43" i="1"/>
  <c r="J43" i="1"/>
  <c r="G43" i="1"/>
  <c r="L43" i="1"/>
  <c r="F43" i="1"/>
  <c r="L24" i="1"/>
  <c r="J24" i="1"/>
  <c r="H24" i="1"/>
  <c r="G24" i="1"/>
  <c r="F24" i="1"/>
  <c r="I202" i="1" l="1"/>
  <c r="J202" i="1"/>
  <c r="H202" i="1"/>
  <c r="G202" i="1"/>
  <c r="L202" i="1"/>
  <c r="F202" i="1"/>
</calcChain>
</file>

<file path=xl/sharedStrings.xml><?xml version="1.0" encoding="utf-8"?>
<sst xmlns="http://schemas.openxmlformats.org/spreadsheetml/2006/main" count="483" uniqueCount="208">
  <si>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</si>
  <si>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</si>
  <si>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</si>
  <si>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</si>
  <si>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</si>
  <si>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</si>
  <si>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</si>
  <si>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</si>
  <si>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</si>
  <si>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</si>
  <si>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</si>
  <si>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</si>
  <si>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</si>
  <si>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</si>
  <si>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</si>
  <si>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</si>
  <si>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</si>
  <si>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</si>
  <si>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</si>
  <si>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</si>
  <si>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</si>
  <si>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</si>
  <si>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</si>
  <si>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</si>
  <si>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</si>
  <si>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</si>
  <si>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</si>
  <si>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</si>
  <si>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</si>
  <si>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</si>
  <si>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</si>
  <si>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</si>
  <si>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</si>
  <si>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</si>
  <si>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</si>
  <si>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</si>
  <si>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</si>
  <si>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</si>
  <si>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соус</t>
  </si>
  <si>
    <t>кондит.изд.</t>
  </si>
  <si>
    <t>кисломол.</t>
  </si>
  <si>
    <t>Генеральный директор ООО "РД ГРУПП"</t>
  </si>
  <si>
    <t xml:space="preserve">Каша "Дружба" </t>
  </si>
  <si>
    <t>Хлеб пшеничный</t>
  </si>
  <si>
    <t>Закуска</t>
  </si>
  <si>
    <t>ТК №229-П</t>
  </si>
  <si>
    <t>ТК №465-П</t>
  </si>
  <si>
    <t>ТК №573-П</t>
  </si>
  <si>
    <t>ТК №82-П</t>
  </si>
  <si>
    <t xml:space="preserve">Гарнир </t>
  </si>
  <si>
    <t>Гор.напиток</t>
  </si>
  <si>
    <t>Кондит.изд.</t>
  </si>
  <si>
    <t>ТК №202-П</t>
  </si>
  <si>
    <t>ТК №457-П</t>
  </si>
  <si>
    <t>ТК №580-П</t>
  </si>
  <si>
    <t>ТК №353-П</t>
  </si>
  <si>
    <t>ТК №256-П</t>
  </si>
  <si>
    <t>Гор.блюдо</t>
  </si>
  <si>
    <t>Мучное</t>
  </si>
  <si>
    <t>Кисломолочное</t>
  </si>
  <si>
    <t>Кисломолочный напиток</t>
  </si>
  <si>
    <t>ТК №236-П</t>
  </si>
  <si>
    <t>ТК №470-П</t>
  </si>
  <si>
    <t>Фрукты</t>
  </si>
  <si>
    <t>ТК №235-П</t>
  </si>
  <si>
    <t>ТК №279-П</t>
  </si>
  <si>
    <t>ТК №471-П</t>
  </si>
  <si>
    <t>ТК №459-П</t>
  </si>
  <si>
    <t>ТК №543-П</t>
  </si>
  <si>
    <t>МБОУ СОШ №4</t>
  </si>
  <si>
    <t>Хлеб ржаной</t>
  </si>
  <si>
    <t>ТК №79-Т</t>
  </si>
  <si>
    <t>ТК №376-П</t>
  </si>
  <si>
    <t>ТК №495-П</t>
  </si>
  <si>
    <t>ТК №574-П</t>
  </si>
  <si>
    <t>ТК №66-Т</t>
  </si>
  <si>
    <t>ТК №377-П</t>
  </si>
  <si>
    <t>ТК №491-П</t>
  </si>
  <si>
    <t>ТК №47-П</t>
  </si>
  <si>
    <t>ТК №128-П</t>
  </si>
  <si>
    <t>ТК №496-П</t>
  </si>
  <si>
    <t>ТК №62-Т</t>
  </si>
  <si>
    <t>ТК №113-П</t>
  </si>
  <si>
    <t>ТК №372-П</t>
  </si>
  <si>
    <t>ТК №116-П</t>
  </si>
  <si>
    <t>ТК №307-П</t>
  </si>
  <si>
    <t>ТК №385-П</t>
  </si>
  <si>
    <t>ТК №371-П</t>
  </si>
  <si>
    <t>Щелкунов Денис Викторович</t>
  </si>
  <si>
    <t>20</t>
  </si>
  <si>
    <t>ТК №6-Т</t>
  </si>
  <si>
    <t>200</t>
  </si>
  <si>
    <t>ТК №189-Т</t>
  </si>
  <si>
    <t>10</t>
  </si>
  <si>
    <t>ТК №32-П</t>
  </si>
  <si>
    <t>ТК №303-К</t>
  </si>
  <si>
    <t>150</t>
  </si>
  <si>
    <t>ТК №507-П</t>
  </si>
  <si>
    <t>ТК №232-П</t>
  </si>
  <si>
    <t>ТК №72-Т</t>
  </si>
  <si>
    <t>ТК №486-П</t>
  </si>
  <si>
    <t>ТК №502-П</t>
  </si>
  <si>
    <t>ТК №169-Т</t>
  </si>
  <si>
    <t>ТК №542-П</t>
  </si>
  <si>
    <t>Хлеб черн.</t>
  </si>
  <si>
    <t>ТК №164-Т</t>
  </si>
  <si>
    <t>Гренки из пшеничного хлеба</t>
  </si>
  <si>
    <t>ТК №143-П</t>
  </si>
  <si>
    <t>Хлеб бел.</t>
  </si>
  <si>
    <t>ТК №171-Т</t>
  </si>
  <si>
    <t>ТК №295-Т</t>
  </si>
  <si>
    <t>ТК №101-П</t>
  </si>
  <si>
    <t>ТК №241-П</t>
  </si>
  <si>
    <t>ТК №110-П</t>
  </si>
  <si>
    <t>ТК №333-П</t>
  </si>
  <si>
    <t>ТК №152-П</t>
  </si>
  <si>
    <t>ТК №357-П</t>
  </si>
  <si>
    <t>ТК №547-П</t>
  </si>
  <si>
    <t>ТК №30-Т</t>
  </si>
  <si>
    <t>ТК №114/1</t>
  </si>
  <si>
    <t>ТК №367-П</t>
  </si>
  <si>
    <t xml:space="preserve">Бутерброд горячий с сыром </t>
  </si>
  <si>
    <t>Кнели из курицы с рисом</t>
  </si>
  <si>
    <t xml:space="preserve">Компот из смеси сухофруктов </t>
  </si>
  <si>
    <t xml:space="preserve">Суп картофельный с макаронными изделиями </t>
  </si>
  <si>
    <t xml:space="preserve">Фрикадельки в соусе </t>
  </si>
  <si>
    <t xml:space="preserve">Каша гречневая рассыпчатая </t>
  </si>
  <si>
    <t xml:space="preserve">Чай с лимоном </t>
  </si>
  <si>
    <t xml:space="preserve">Кондитерские изделия </t>
  </si>
  <si>
    <t xml:space="preserve">Щи из свежей капусты с картофелем </t>
  </si>
  <si>
    <t xml:space="preserve">Котлеты мясо-рыбные "Волжские" </t>
  </si>
  <si>
    <t xml:space="preserve">Рис отварной </t>
  </si>
  <si>
    <t xml:space="preserve">Напиток с витаминами "Витошка" </t>
  </si>
  <si>
    <t xml:space="preserve">Каша пшеничная молочная с маслом сливочным </t>
  </si>
  <si>
    <t>Булочка дорожная</t>
  </si>
  <si>
    <t xml:space="preserve">Чай с сахаром </t>
  </si>
  <si>
    <t xml:space="preserve">Кисломолочный напиток </t>
  </si>
  <si>
    <t xml:space="preserve">Рассольник ленинградский </t>
  </si>
  <si>
    <t xml:space="preserve">Рагу из курицы </t>
  </si>
  <si>
    <t xml:space="preserve">Компот из свежих яблок </t>
  </si>
  <si>
    <t xml:space="preserve">Запеканка из творога </t>
  </si>
  <si>
    <t xml:space="preserve">Какао с молоком и витаминами "Витошка" </t>
  </si>
  <si>
    <t>Плов из свинины</t>
  </si>
  <si>
    <t xml:space="preserve">Булочка домашняя </t>
  </si>
  <si>
    <t xml:space="preserve">Винегрет овощной </t>
  </si>
  <si>
    <t>Суп картофельный с бобовыми</t>
  </si>
  <si>
    <t xml:space="preserve">Тефтели рыбные </t>
  </si>
  <si>
    <t xml:space="preserve">Пюре картофельное </t>
  </si>
  <si>
    <t xml:space="preserve">Компот из ягод замороженных </t>
  </si>
  <si>
    <t xml:space="preserve">Каша рисовая молочная с маслом сливочным </t>
  </si>
  <si>
    <t>Бутерброд горячий с сыром</t>
  </si>
  <si>
    <t xml:space="preserve">Кофейный напиток с молоком </t>
  </si>
  <si>
    <t xml:space="preserve">Суп-лапша домашняя </t>
  </si>
  <si>
    <t xml:space="preserve">Гуляш из свинины </t>
  </si>
  <si>
    <t xml:space="preserve">Колбасные изделия отварные </t>
  </si>
  <si>
    <t xml:space="preserve">Макаронные изделия отварные </t>
  </si>
  <si>
    <t>Чай с лимоном</t>
  </si>
  <si>
    <t xml:space="preserve">Суп из овощей </t>
  </si>
  <si>
    <t xml:space="preserve">Биточки из курицы </t>
  </si>
  <si>
    <t xml:space="preserve">Каша пшенная молочная с маслом сливочным </t>
  </si>
  <si>
    <t xml:space="preserve">Пирожок с повидлом </t>
  </si>
  <si>
    <t xml:space="preserve">Рассольник домашний </t>
  </si>
  <si>
    <t>Биточки рыбные</t>
  </si>
  <si>
    <t xml:space="preserve">Рис с овощами </t>
  </si>
  <si>
    <t>Компот из свежих яблок</t>
  </si>
  <si>
    <t xml:space="preserve">Фрикадельки из курицы </t>
  </si>
  <si>
    <t>Какао с молоком и витаминами "Витошка"</t>
  </si>
  <si>
    <t xml:space="preserve">Солянка сборная мясная </t>
  </si>
  <si>
    <t xml:space="preserve">Голубцы ленивые </t>
  </si>
  <si>
    <t xml:space="preserve">Картофель отварной с маслом сливочным </t>
  </si>
  <si>
    <t xml:space="preserve">Напиток из шиповника </t>
  </si>
  <si>
    <t xml:space="preserve">Оладьи из печени по-кунцевски </t>
  </si>
  <si>
    <t xml:space="preserve">Коржик молочный </t>
  </si>
  <si>
    <t xml:space="preserve">Салат "Зимний" </t>
  </si>
  <si>
    <t>Суп картофельный с пшенной крупой "Полевой"</t>
  </si>
  <si>
    <t xml:space="preserve">Курица в соусе с томатом </t>
  </si>
  <si>
    <t>Фрукт свежий (яблоко)</t>
  </si>
  <si>
    <t xml:space="preserve">Борщ с капустой и картофелем  </t>
  </si>
  <si>
    <t xml:space="preserve">Котлеты "Пермские" </t>
  </si>
  <si>
    <t>Макаронные изделия отварные</t>
  </si>
  <si>
    <t xml:space="preserve">Соус красный основной </t>
  </si>
  <si>
    <t>ТК №341-П</t>
  </si>
  <si>
    <t>ТК №422-П</t>
  </si>
  <si>
    <t>Фрукт свежий (апельсин)</t>
  </si>
  <si>
    <t>Фрукт свежий (мандарин)</t>
  </si>
  <si>
    <t>Кофейный напиток с молоком</t>
  </si>
  <si>
    <t>Салат из свеклы с сыром</t>
  </si>
  <si>
    <t>Картофель отварной с маслом сливочным</t>
  </si>
  <si>
    <t>Салат картофельный с огурцами солеными</t>
  </si>
  <si>
    <t>ТК №43-П</t>
  </si>
  <si>
    <t>Салат из свежих помидоров и огурцов</t>
  </si>
  <si>
    <t>ТК №19-Т</t>
  </si>
  <si>
    <t>Брокколи отварная</t>
  </si>
  <si>
    <t>ТК №156-П</t>
  </si>
  <si>
    <t>Салат из свежих помидоров огурцов с перцем</t>
  </si>
  <si>
    <t>ТК №20-П</t>
  </si>
  <si>
    <t>Салат зеленый с огурцами и перцем</t>
  </si>
  <si>
    <t>ТК №15-Т</t>
  </si>
  <si>
    <t>ТК №211-Т</t>
  </si>
  <si>
    <t>Салат из свежих огурцов</t>
  </si>
  <si>
    <t>ТК №16-Т</t>
  </si>
  <si>
    <t>Картофель запеченный</t>
  </si>
  <si>
    <t>Молоко сгущенное</t>
  </si>
  <si>
    <t>доб.к гор.бл.</t>
  </si>
  <si>
    <t>ц</t>
  </si>
  <si>
    <t>Каша гречневая рассыпчатая, огурцы свежие</t>
  </si>
  <si>
    <t>Макаронные изделия отварные, огурцы свежие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</si>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</sst>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135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2" borderId="1" xfId="0" applyFont="1" applyFill="1" applyBorder="1" applyProtection="1"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/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2" xfId="0" applyBorder="1"/>
    <xf numFmtId="0" fontId="15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7" xfId="0" applyFont="1" applyFill="1" applyBorder="1" applyAlignment="1">
      <alignment vertical="top" wrapText="1"/>
    </xf>
    <xf numFmtId="0" fontId="8" fillId="3" borderId="17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14" fillId="0" borderId="20" xfId="0" applyFont="1" applyBorder="1" applyAlignment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0" fontId="8" fillId="5" borderId="22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wrapText="1"/>
      <protection locked="0"/>
    </xf>
    <xf numFmtId="49" fontId="7" fillId="4" borderId="8" xfId="0" applyNumberFormat="1" applyFont="1" applyFill="1" applyBorder="1" applyAlignment="1" applyProtection="1">
      <alignment horizontal="center"/>
      <protection locked="0"/>
    </xf>
    <xf numFmtId="2" fontId="7" fillId="4" borderId="8" xfId="0" applyNumberFormat="1" applyFont="1" applyFill="1" applyBorder="1" applyAlignment="1" applyProtection="1">
      <alignment horizontal="center"/>
      <protection locked="0"/>
    </xf>
    <xf numFmtId="2" fontId="7" fillId="4" borderId="21" xfId="0" applyNumberFormat="1" applyFont="1" applyFill="1" applyBorder="1" applyAlignment="1" applyProtection="1">
      <alignment horizontal="center"/>
      <protection locked="0"/>
    </xf>
    <xf numFmtId="0" fontId="7" fillId="4" borderId="8" xfId="0" applyFont="1" applyFill="1" applyBorder="1" applyProtection="1">
      <protection locked="0"/>
    </xf>
    <xf numFmtId="49" fontId="7" fillId="4" borderId="15" xfId="0" applyNumberFormat="1" applyFont="1" applyFill="1" applyBorder="1" applyAlignment="1" applyProtection="1">
      <alignment horizontal="center"/>
      <protection locked="0"/>
    </xf>
    <xf numFmtId="2" fontId="7" fillId="4" borderId="15" xfId="0" applyNumberFormat="1" applyFont="1" applyFill="1" applyBorder="1" applyAlignment="1" applyProtection="1">
      <alignment horizontal="center"/>
      <protection locked="0"/>
    </xf>
    <xf numFmtId="2" fontId="7" fillId="4" borderId="26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Protection="1">
      <protection locked="0"/>
    </xf>
    <xf numFmtId="0" fontId="19" fillId="5" borderId="1" xfId="0" applyFont="1" applyFill="1" applyBorder="1" applyAlignment="1">
      <alignment horizontal="left" vertical="center" wrapText="1"/>
    </xf>
    <xf numFmtId="2" fontId="20" fillId="5" borderId="1" xfId="0" applyNumberFormat="1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/>
      <protection locked="0"/>
    </xf>
    <xf numFmtId="2" fontId="7" fillId="5" borderId="1" xfId="0" applyNumberFormat="1" applyFont="1" applyFill="1" applyBorder="1" applyAlignment="1" applyProtection="1">
      <alignment horizontal="center"/>
      <protection locked="0"/>
    </xf>
    <xf numFmtId="2" fontId="7" fillId="5" borderId="22" xfId="0" applyNumberFormat="1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Protection="1">
      <protection locked="0"/>
    </xf>
    <xf numFmtId="0" fontId="20" fillId="5" borderId="1" xfId="0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2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2" fontId="23" fillId="5" borderId="1" xfId="1" applyNumberFormat="1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top" wrapText="1"/>
    </xf>
    <xf numFmtId="0" fontId="22" fillId="5" borderId="23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left" vertical="center" wrapText="1"/>
    </xf>
    <xf numFmtId="1" fontId="25" fillId="5" borderId="1" xfId="0" applyNumberFormat="1" applyFont="1" applyFill="1" applyBorder="1" applyAlignment="1">
      <alignment horizontal="center" vertical="center" shrinkToFit="1"/>
    </xf>
    <xf numFmtId="2" fontId="25" fillId="5" borderId="1" xfId="0" applyNumberFormat="1" applyFont="1" applyFill="1" applyBorder="1" applyAlignment="1">
      <alignment horizontal="center" vertical="center" shrinkToFit="1"/>
    </xf>
    <xf numFmtId="0" fontId="25" fillId="5" borderId="2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 applyProtection="1">
      <alignment wrapText="1"/>
      <protection locked="0"/>
    </xf>
    <xf numFmtId="2" fontId="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/>
    <xf numFmtId="0" fontId="7" fillId="5" borderId="1" xfId="0" applyFont="1" applyFill="1" applyBorder="1"/>
    <xf numFmtId="0" fontId="0" fillId="5" borderId="1" xfId="0" applyFill="1" applyBorder="1"/>
    <xf numFmtId="0" fontId="8" fillId="5" borderId="0" xfId="0" applyFont="1" applyFill="1" applyAlignment="1">
      <alignment horizontal="left"/>
    </xf>
    <xf numFmtId="0" fontId="0" fillId="5" borderId="1" xfId="0" applyFill="1" applyBorder="1" applyProtection="1">
      <protection locked="0"/>
    </xf>
    <xf numFmtId="0" fontId="0" fillId="5" borderId="8" xfId="0" applyFill="1" applyBorder="1"/>
    <xf numFmtId="0" fontId="23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2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2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22" xfId="0" applyFont="1" applyFill="1" applyBorder="1" applyAlignment="1" applyProtection="1">
      <alignment horizontal="center" vertical="top" wrapText="1"/>
      <protection locked="0"/>
    </xf>
    <xf numFmtId="0" fontId="7" fillId="5" borderId="8" xfId="0" applyFont="1" applyFill="1" applyBorder="1"/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7" fillId="5" borderId="2" xfId="0" applyFont="1" applyFill="1" applyBorder="1"/>
    <xf numFmtId="0" fontId="26" fillId="5" borderId="2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vertical="top" wrapText="1"/>
      <protection locked="0"/>
    </xf>
    <xf numFmtId="2" fontId="23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 vertical="center" wrapText="1" shrinkToFit="1"/>
    </xf>
    <xf numFmtId="0" fontId="6" fillId="5" borderId="1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0" fontId="2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>
      <alignment horizontal="left" vertical="center" wrapText="1" shrinkToFi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/>
    <xf numFmtId="0" fontId="4" fillId="5" borderId="0" xfId="0" applyFont="1" applyFill="1" applyAlignment="1">
      <alignment horizontal="left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/>
    <xf numFmtId="0" fontId="1" fillId="5" borderId="1" xfId="0" applyFont="1" applyFill="1" applyBorder="1"/>
    <xf numFmtId="49" fontId="8" fillId="0" borderId="1" xfId="0" applyNumberFormat="1" applyFont="1" applyBorder="1" applyAlignment="1">
      <alignment horizontal="center" vertical="top" wrapText="1"/>
    </xf>
    <xf numFmtId="1" fontId="7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25" xfId="0" applyBorder="1" applyProtection="1"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6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37C945C1-B3A7-460A-859C-68CE211A5B5C}"/>
  </cellStyles>
  <dxfs count="0"/>
  <tableStyles count="0" defaultTableStyle="TableStyleMedium2" defaultPivotStyle="PivotStyleLight16"/>
  <colors>
    <mruColors>
      <color rgb="FFFFEEBD"/>
      <color rgb="FFFFE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2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J29" sqref="J2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6.1406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1.140625" style="1" customWidth="1"/>
    <col min="12" max="16384" width="9.140625" style="1"/>
  </cols>
  <sheetData>
    <row r="1" spans="1:12" ht="28.5" customHeight="1">
      <c r="A1" s="2" t="s">
        <v>0</v>
      </c>
      <c r="C1" s="128" t="s">
        <v>69</v>
      </c>
      <c r="D1" s="129"/>
      <c r="E1" s="130"/>
      <c r="F1" s="3" t="s">
        <v>1</v>
      </c>
      <c r="G1" s="1" t="s">
        <v>2</v>
      </c>
      <c r="H1" s="131" t="s">
        <v>41</v>
      </c>
      <c r="I1" s="131"/>
      <c r="J1" s="131"/>
      <c r="K1" s="131"/>
    </row>
    <row r="2" spans="1:12" ht="18">
      <c r="A2" s="4" t="s">
        <v>3</v>
      </c>
      <c r="C2" s="1"/>
      <c r="G2" s="1" t="s">
        <v>4</v>
      </c>
      <c r="H2" s="131" t="s">
        <v>88</v>
      </c>
      <c r="I2" s="131"/>
      <c r="J2" s="131"/>
      <c r="K2" s="13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2</v>
      </c>
      <c r="J3" s="39">
        <v>2025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4.5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0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94" t="s">
        <v>24</v>
      </c>
      <c r="E6" s="52" t="s">
        <v>42</v>
      </c>
      <c r="F6" s="53">
        <v>200</v>
      </c>
      <c r="G6" s="54">
        <v>4.7869999999999999</v>
      </c>
      <c r="H6" s="54">
        <v>8.9450000000000003</v>
      </c>
      <c r="I6" s="55">
        <v>23.716000000000001</v>
      </c>
      <c r="J6" s="54">
        <v>194.48099999999999</v>
      </c>
      <c r="K6" s="56" t="s">
        <v>45</v>
      </c>
      <c r="L6" s="16"/>
    </row>
    <row r="7" spans="1:12" ht="15">
      <c r="A7" s="17"/>
      <c r="B7" s="18"/>
      <c r="C7" s="19"/>
      <c r="D7" s="93" t="s">
        <v>44</v>
      </c>
      <c r="E7" s="61" t="s">
        <v>121</v>
      </c>
      <c r="F7" s="116">
        <v>50</v>
      </c>
      <c r="G7" s="62">
        <v>7.34</v>
      </c>
      <c r="H7" s="62">
        <v>11.58</v>
      </c>
      <c r="I7" s="62">
        <v>10.344999999999999</v>
      </c>
      <c r="J7" s="62">
        <v>176.25</v>
      </c>
      <c r="K7" s="63" t="s">
        <v>90</v>
      </c>
      <c r="L7" s="22"/>
    </row>
    <row r="8" spans="1:12" ht="15">
      <c r="A8" s="17"/>
      <c r="B8" s="18"/>
      <c r="C8" s="19"/>
      <c r="D8" s="91" t="s">
        <v>25</v>
      </c>
      <c r="E8" s="117" t="s">
        <v>185</v>
      </c>
      <c r="F8" s="64">
        <v>180</v>
      </c>
      <c r="G8" s="65">
        <v>1.782</v>
      </c>
      <c r="H8" s="65">
        <v>1.532</v>
      </c>
      <c r="I8" s="66">
        <v>12.288</v>
      </c>
      <c r="J8" s="65">
        <v>70.016999999999996</v>
      </c>
      <c r="K8" s="67" t="s">
        <v>46</v>
      </c>
      <c r="L8" s="22"/>
    </row>
    <row r="9" spans="1:12" ht="30">
      <c r="A9" s="17"/>
      <c r="B9" s="18"/>
      <c r="C9" s="19"/>
      <c r="D9" s="111" t="s">
        <v>35</v>
      </c>
      <c r="E9" s="61" t="s">
        <v>70</v>
      </c>
      <c r="F9" s="116">
        <v>20</v>
      </c>
      <c r="G9" s="62">
        <v>1.6</v>
      </c>
      <c r="H9" s="62">
        <v>0.3</v>
      </c>
      <c r="I9" s="62">
        <v>8.02</v>
      </c>
      <c r="J9" s="62">
        <v>41.2</v>
      </c>
      <c r="K9" s="63" t="s">
        <v>74</v>
      </c>
      <c r="L9" s="22"/>
    </row>
    <row r="10" spans="1:12" ht="30">
      <c r="A10" s="17"/>
      <c r="B10" s="18"/>
      <c r="C10" s="19"/>
      <c r="D10" s="92" t="s">
        <v>34</v>
      </c>
      <c r="E10" s="61" t="s">
        <v>43</v>
      </c>
      <c r="F10" s="68">
        <v>10</v>
      </c>
      <c r="G10" s="69">
        <v>0.76</v>
      </c>
      <c r="H10" s="69">
        <v>0.08</v>
      </c>
      <c r="I10" s="69">
        <v>4.92</v>
      </c>
      <c r="J10" s="62">
        <v>23.4</v>
      </c>
      <c r="K10" s="63" t="s">
        <v>47</v>
      </c>
      <c r="L10" s="22"/>
    </row>
    <row r="11" spans="1:12" ht="15">
      <c r="A11" s="17"/>
      <c r="B11" s="18"/>
      <c r="C11" s="19"/>
      <c r="D11" s="91" t="s">
        <v>26</v>
      </c>
      <c r="E11" s="114" t="s">
        <v>176</v>
      </c>
      <c r="F11" s="57">
        <v>100</v>
      </c>
      <c r="G11" s="58">
        <v>0.6</v>
      </c>
      <c r="H11" s="58">
        <v>0.6</v>
      </c>
      <c r="I11" s="59">
        <v>14.7</v>
      </c>
      <c r="J11" s="58">
        <v>66.599999999999994</v>
      </c>
      <c r="K11" s="60" t="s">
        <v>48</v>
      </c>
      <c r="L11" s="22"/>
    </row>
    <row r="12" spans="1:12" ht="15">
      <c r="A12" s="17"/>
      <c r="B12" s="18"/>
      <c r="C12" s="19"/>
      <c r="D12" s="93"/>
      <c r="E12" s="21"/>
      <c r="F12" s="22"/>
      <c r="G12" s="22"/>
      <c r="H12" s="22"/>
      <c r="I12" s="22"/>
      <c r="J12" s="22"/>
      <c r="K12" s="41"/>
      <c r="L12" s="22"/>
    </row>
    <row r="13" spans="1:12" ht="15">
      <c r="A13" s="23"/>
      <c r="B13" s="24"/>
      <c r="C13" s="25"/>
      <c r="D13" s="26" t="s">
        <v>27</v>
      </c>
      <c r="E13" s="27"/>
      <c r="F13" s="28">
        <f>SUM(F6:F12)</f>
        <v>560</v>
      </c>
      <c r="G13" s="28">
        <f t="shared" ref="G13:J13" si="0">SUM(G6:G12)</f>
        <v>16.869</v>
      </c>
      <c r="H13" s="28">
        <f t="shared" si="0"/>
        <v>23.036999999999999</v>
      </c>
      <c r="I13" s="28">
        <f t="shared" si="0"/>
        <v>73.989000000000004</v>
      </c>
      <c r="J13" s="28">
        <f t="shared" si="0"/>
        <v>571.94799999999998</v>
      </c>
      <c r="K13" s="42"/>
      <c r="L13" s="28">
        <v>110.94</v>
      </c>
    </row>
    <row r="14" spans="1:12" ht="15">
      <c r="A14" s="29">
        <f>A6</f>
        <v>1</v>
      </c>
      <c r="B14" s="30">
        <f>B6</f>
        <v>1</v>
      </c>
      <c r="C14" s="31" t="s">
        <v>28</v>
      </c>
      <c r="D14" s="91" t="s">
        <v>29</v>
      </c>
      <c r="E14" s="118" t="s">
        <v>186</v>
      </c>
      <c r="F14" s="70">
        <v>60</v>
      </c>
      <c r="G14" s="71">
        <v>1.7519999999999998</v>
      </c>
      <c r="H14" s="71">
        <v>6.41</v>
      </c>
      <c r="I14" s="71">
        <v>4.2300000000000004</v>
      </c>
      <c r="J14" s="71">
        <v>81.617999999999995</v>
      </c>
      <c r="K14" s="78" t="s">
        <v>94</v>
      </c>
      <c r="L14" s="22"/>
    </row>
    <row r="15" spans="1:12" ht="15">
      <c r="A15" s="17"/>
      <c r="B15" s="18"/>
      <c r="C15" s="19"/>
      <c r="D15" s="91" t="s">
        <v>30</v>
      </c>
      <c r="E15" s="113" t="s">
        <v>124</v>
      </c>
      <c r="F15" s="72">
        <v>200</v>
      </c>
      <c r="G15" s="73">
        <v>7.2454000000000001</v>
      </c>
      <c r="H15" s="73">
        <v>5.694799999999999</v>
      </c>
      <c r="I15" s="73">
        <v>14.519600000000001</v>
      </c>
      <c r="J15" s="74">
        <v>137.68719999999999</v>
      </c>
      <c r="K15" s="78" t="s">
        <v>71</v>
      </c>
      <c r="L15" s="22"/>
    </row>
    <row r="16" spans="1:12" ht="15">
      <c r="A16" s="17"/>
      <c r="B16" s="18"/>
      <c r="C16" s="19"/>
      <c r="D16" s="91" t="s">
        <v>31</v>
      </c>
      <c r="E16" s="80" t="s">
        <v>122</v>
      </c>
      <c r="F16" s="72">
        <v>90</v>
      </c>
      <c r="G16" s="74">
        <v>11.079000000000001</v>
      </c>
      <c r="H16" s="74">
        <v>10.629000000000001</v>
      </c>
      <c r="I16" s="74">
        <v>4.7520000000000007</v>
      </c>
      <c r="J16" s="74">
        <v>159.03900000000002</v>
      </c>
      <c r="K16" s="78" t="s">
        <v>87</v>
      </c>
      <c r="L16" s="22"/>
    </row>
    <row r="17" spans="1:12" ht="15">
      <c r="A17" s="17"/>
      <c r="B17" s="18"/>
      <c r="C17" s="19"/>
      <c r="D17" s="91" t="s">
        <v>32</v>
      </c>
      <c r="E17" s="80" t="s">
        <v>187</v>
      </c>
      <c r="F17" s="72" t="s">
        <v>96</v>
      </c>
      <c r="G17" s="74">
        <v>3.84</v>
      </c>
      <c r="H17" s="74">
        <v>7.08</v>
      </c>
      <c r="I17" s="74">
        <v>29.78</v>
      </c>
      <c r="J17" s="74">
        <v>198.24</v>
      </c>
      <c r="K17" s="78" t="s">
        <v>115</v>
      </c>
      <c r="L17" s="22"/>
    </row>
    <row r="18" spans="1:12" ht="15">
      <c r="A18" s="17"/>
      <c r="B18" s="18"/>
      <c r="C18" s="19"/>
      <c r="D18" s="91" t="s">
        <v>33</v>
      </c>
      <c r="E18" s="80" t="s">
        <v>123</v>
      </c>
      <c r="F18" s="75" t="s">
        <v>91</v>
      </c>
      <c r="G18" s="76">
        <v>0.38</v>
      </c>
      <c r="H18" s="76">
        <v>0</v>
      </c>
      <c r="I18" s="76">
        <v>30.720399999999998</v>
      </c>
      <c r="J18" s="76">
        <v>124.3794</v>
      </c>
      <c r="K18" s="78" t="s">
        <v>73</v>
      </c>
      <c r="L18" s="22"/>
    </row>
    <row r="19" spans="1:12" ht="15">
      <c r="A19" s="17"/>
      <c r="B19" s="18"/>
      <c r="C19" s="19"/>
      <c r="D19" s="91" t="s">
        <v>35</v>
      </c>
      <c r="E19" s="79" t="s">
        <v>70</v>
      </c>
      <c r="F19" s="77">
        <v>30</v>
      </c>
      <c r="G19" s="74">
        <v>2.4</v>
      </c>
      <c r="H19" s="74">
        <v>0.45</v>
      </c>
      <c r="I19" s="74">
        <v>12.03</v>
      </c>
      <c r="J19" s="74">
        <v>61.8</v>
      </c>
      <c r="K19" s="78" t="s">
        <v>74</v>
      </c>
      <c r="L19" s="22"/>
    </row>
    <row r="20" spans="1:12" ht="15">
      <c r="A20" s="17"/>
      <c r="B20" s="18"/>
      <c r="C20" s="19"/>
      <c r="D20" s="92" t="s">
        <v>34</v>
      </c>
      <c r="E20" s="79" t="s">
        <v>43</v>
      </c>
      <c r="F20" s="70">
        <v>20</v>
      </c>
      <c r="G20" s="71">
        <v>1.52</v>
      </c>
      <c r="H20" s="71">
        <v>0.16</v>
      </c>
      <c r="I20" s="71">
        <v>9.84</v>
      </c>
      <c r="J20" s="74">
        <v>46.8</v>
      </c>
      <c r="K20" s="78" t="s">
        <v>47</v>
      </c>
      <c r="L20" s="22"/>
    </row>
    <row r="21" spans="1:12" ht="15">
      <c r="A21" s="17"/>
      <c r="B21" s="18"/>
      <c r="C21" s="19"/>
      <c r="D21" s="20" t="s">
        <v>38</v>
      </c>
      <c r="E21" s="21"/>
      <c r="F21" s="22"/>
      <c r="G21" s="22"/>
      <c r="H21" s="22"/>
      <c r="I21" s="22"/>
      <c r="J21" s="22"/>
      <c r="K21" s="41"/>
      <c r="L21" s="22"/>
    </row>
    <row r="22" spans="1:12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1"/>
      <c r="L22" s="22"/>
    </row>
    <row r="23" spans="1:12" ht="15">
      <c r="A23" s="23"/>
      <c r="B23" s="24"/>
      <c r="C23" s="25"/>
      <c r="D23" s="26" t="s">
        <v>27</v>
      </c>
      <c r="E23" s="27"/>
      <c r="F23" s="28">
        <f>SUM(F14:F22)</f>
        <v>400</v>
      </c>
      <c r="G23" s="81">
        <f>SUM(G14:G22)</f>
        <v>28.216399999999997</v>
      </c>
      <c r="H23" s="28">
        <f t="shared" ref="H23:J23" si="1">SUM(H14:H22)</f>
        <v>30.4238</v>
      </c>
      <c r="I23" s="28">
        <f t="shared" si="1"/>
        <v>105.87200000000001</v>
      </c>
      <c r="J23" s="28">
        <f t="shared" si="1"/>
        <v>809.56359999999995</v>
      </c>
      <c r="K23" s="42"/>
      <c r="L23" s="28">
        <v>166.41</v>
      </c>
    </row>
    <row r="24" spans="1:12" ht="15.75" thickBot="1">
      <c r="A24" s="32">
        <f>A6</f>
        <v>1</v>
      </c>
      <c r="B24" s="33">
        <f>B6</f>
        <v>1</v>
      </c>
      <c r="C24" s="132" t="s">
        <v>36</v>
      </c>
      <c r="D24" s="133"/>
      <c r="E24" s="34"/>
      <c r="F24" s="35">
        <f>F13+F23</f>
        <v>960</v>
      </c>
      <c r="G24" s="35">
        <f t="shared" ref="G24:J24" si="2">G13+G23</f>
        <v>45.085399999999993</v>
      </c>
      <c r="H24" s="35">
        <f t="shared" si="2"/>
        <v>53.460799999999999</v>
      </c>
      <c r="I24" s="35">
        <f t="shared" si="2"/>
        <v>179.86100000000002</v>
      </c>
      <c r="J24" s="35">
        <f t="shared" si="2"/>
        <v>1381.5115999999998</v>
      </c>
      <c r="K24" s="35"/>
      <c r="L24" s="35">
        <f t="shared" ref="L24" si="3">L13+L23</f>
        <v>277.35000000000002</v>
      </c>
    </row>
    <row r="25" spans="1:12" ht="15">
      <c r="A25" s="36">
        <v>1</v>
      </c>
      <c r="B25" s="18">
        <v>2</v>
      </c>
      <c r="C25" s="15" t="s">
        <v>23</v>
      </c>
      <c r="D25" s="91" t="s">
        <v>31</v>
      </c>
      <c r="E25" s="113" t="s">
        <v>125</v>
      </c>
      <c r="F25" s="72">
        <v>90</v>
      </c>
      <c r="G25" s="74">
        <v>6.4720000000000004</v>
      </c>
      <c r="H25" s="74">
        <v>6.68</v>
      </c>
      <c r="I25" s="74">
        <v>5.7439999999999998</v>
      </c>
      <c r="J25" s="74">
        <v>109.024</v>
      </c>
      <c r="K25" s="82" t="s">
        <v>92</v>
      </c>
      <c r="L25" s="16"/>
    </row>
    <row r="26" spans="1:12" ht="15">
      <c r="A26" s="36"/>
      <c r="B26" s="18"/>
      <c r="C26" s="19"/>
      <c r="D26" s="91" t="s">
        <v>49</v>
      </c>
      <c r="E26" s="83" t="s">
        <v>205</v>
      </c>
      <c r="F26" s="84">
        <v>190</v>
      </c>
      <c r="G26" s="85">
        <v>8.7899999999999991</v>
      </c>
      <c r="H26" s="85">
        <v>5.94</v>
      </c>
      <c r="I26" s="85">
        <v>37.93</v>
      </c>
      <c r="J26" s="85">
        <v>240</v>
      </c>
      <c r="K26" s="86" t="s">
        <v>52</v>
      </c>
      <c r="L26" s="22"/>
    </row>
    <row r="27" spans="1:12" ht="15">
      <c r="A27" s="36"/>
      <c r="B27" s="18"/>
      <c r="C27" s="19"/>
      <c r="D27" s="91"/>
      <c r="E27" s="117"/>
      <c r="F27" s="87"/>
      <c r="G27" s="88"/>
      <c r="H27" s="88"/>
      <c r="I27" s="88"/>
      <c r="J27" s="88"/>
      <c r="K27" s="87"/>
      <c r="L27" s="22"/>
    </row>
    <row r="28" spans="1:12" ht="15">
      <c r="A28" s="36"/>
      <c r="B28" s="18"/>
      <c r="C28" s="19"/>
      <c r="D28" s="91" t="s">
        <v>50</v>
      </c>
      <c r="E28" s="113" t="s">
        <v>127</v>
      </c>
      <c r="F28" s="72">
        <v>200</v>
      </c>
      <c r="G28" s="74">
        <v>0.23499999999999999</v>
      </c>
      <c r="H28" s="74">
        <v>4.4999999999999998E-2</v>
      </c>
      <c r="I28" s="74">
        <v>10.190000000000001</v>
      </c>
      <c r="J28" s="74">
        <v>43.01</v>
      </c>
      <c r="K28" s="82" t="s">
        <v>67</v>
      </c>
      <c r="L28" s="22"/>
    </row>
    <row r="29" spans="1:12" ht="15">
      <c r="A29" s="36"/>
      <c r="B29" s="18"/>
      <c r="C29" s="19"/>
      <c r="D29" s="93" t="s">
        <v>51</v>
      </c>
      <c r="E29" s="113" t="s">
        <v>128</v>
      </c>
      <c r="F29" s="77">
        <v>30</v>
      </c>
      <c r="G29" s="74">
        <v>1.41</v>
      </c>
      <c r="H29" s="74">
        <v>2.82</v>
      </c>
      <c r="I29" s="74">
        <v>21.93</v>
      </c>
      <c r="J29" s="74">
        <v>118.74</v>
      </c>
      <c r="K29" s="82" t="s">
        <v>54</v>
      </c>
      <c r="L29" s="22"/>
    </row>
    <row r="30" spans="1:12" ht="15">
      <c r="A30" s="36"/>
      <c r="B30" s="18"/>
      <c r="C30" s="19"/>
      <c r="D30" s="90" t="s">
        <v>35</v>
      </c>
      <c r="E30" s="79" t="s">
        <v>70</v>
      </c>
      <c r="F30" s="72">
        <v>10</v>
      </c>
      <c r="G30" s="74">
        <v>0.8</v>
      </c>
      <c r="H30" s="74">
        <v>0.15</v>
      </c>
      <c r="I30" s="74">
        <v>4.01</v>
      </c>
      <c r="J30" s="74">
        <v>20.6</v>
      </c>
      <c r="K30" s="82" t="s">
        <v>74</v>
      </c>
      <c r="L30" s="89"/>
    </row>
    <row r="31" spans="1:12" ht="15">
      <c r="A31" s="36"/>
      <c r="B31" s="18"/>
      <c r="C31" s="19"/>
      <c r="D31" s="90" t="s">
        <v>34</v>
      </c>
      <c r="E31" s="79" t="s">
        <v>43</v>
      </c>
      <c r="F31" s="70">
        <v>10</v>
      </c>
      <c r="G31" s="71">
        <v>0.76</v>
      </c>
      <c r="H31" s="71">
        <v>0.08</v>
      </c>
      <c r="I31" s="71">
        <v>4.92</v>
      </c>
      <c r="J31" s="74">
        <v>23.4</v>
      </c>
      <c r="K31" s="82" t="s">
        <v>47</v>
      </c>
      <c r="L31" s="22"/>
    </row>
    <row r="32" spans="1:12" ht="15">
      <c r="A32" s="37"/>
      <c r="B32" s="24"/>
      <c r="C32" s="25"/>
      <c r="D32" s="26" t="s">
        <v>27</v>
      </c>
      <c r="E32" s="27"/>
      <c r="F32" s="28">
        <f>SUM(F25:F31)</f>
        <v>530</v>
      </c>
      <c r="G32" s="28">
        <f>SUM(G25:G31)</f>
        <v>18.467000000000002</v>
      </c>
      <c r="H32" s="28">
        <f>SUM(H25:H31)</f>
        <v>15.715000000000002</v>
      </c>
      <c r="I32" s="28">
        <f>SUM(I25:I31)</f>
        <v>84.724000000000018</v>
      </c>
      <c r="J32" s="28">
        <f>SUM(J25:J31)</f>
        <v>554.774</v>
      </c>
      <c r="K32" s="42"/>
      <c r="L32" s="28">
        <v>110.94</v>
      </c>
    </row>
    <row r="33" spans="1:12" ht="15">
      <c r="A33" s="30">
        <f>A25</f>
        <v>1</v>
      </c>
      <c r="B33" s="30">
        <f>B25</f>
        <v>2</v>
      </c>
      <c r="C33" s="31" t="s">
        <v>28</v>
      </c>
      <c r="D33" s="90" t="s">
        <v>29</v>
      </c>
      <c r="E33" s="118" t="s">
        <v>188</v>
      </c>
      <c r="F33" s="70">
        <v>60</v>
      </c>
      <c r="G33" s="71">
        <v>1.26</v>
      </c>
      <c r="H33" s="71">
        <v>3.78</v>
      </c>
      <c r="I33" s="71">
        <v>4.919999999999999</v>
      </c>
      <c r="J33" s="71">
        <v>58.8</v>
      </c>
      <c r="K33" s="78" t="s">
        <v>189</v>
      </c>
      <c r="L33" s="22"/>
    </row>
    <row r="34" spans="1:12" ht="15">
      <c r="A34" s="36"/>
      <c r="B34" s="18"/>
      <c r="C34" s="19"/>
      <c r="D34" s="90" t="s">
        <v>30</v>
      </c>
      <c r="E34" s="113" t="s">
        <v>129</v>
      </c>
      <c r="F34" s="72">
        <v>200</v>
      </c>
      <c r="G34" s="74">
        <v>4.3354999999999997</v>
      </c>
      <c r="H34" s="74">
        <v>6.9201000000000006</v>
      </c>
      <c r="I34" s="74">
        <v>6.3779999999999992</v>
      </c>
      <c r="J34" s="74">
        <v>105.11269999999999</v>
      </c>
      <c r="K34" s="78" t="s">
        <v>75</v>
      </c>
      <c r="L34" s="22"/>
    </row>
    <row r="35" spans="1:12" ht="15">
      <c r="A35" s="36"/>
      <c r="B35" s="18"/>
      <c r="C35" s="19"/>
      <c r="D35" s="90" t="s">
        <v>31</v>
      </c>
      <c r="E35" s="113" t="s">
        <v>130</v>
      </c>
      <c r="F35" s="72">
        <v>90</v>
      </c>
      <c r="G35" s="74">
        <v>11.826000000000001</v>
      </c>
      <c r="H35" s="74">
        <v>9.2160000000000011</v>
      </c>
      <c r="I35" s="74">
        <v>7.407</v>
      </c>
      <c r="J35" s="74">
        <v>159.86699999999999</v>
      </c>
      <c r="K35" s="78" t="s">
        <v>95</v>
      </c>
      <c r="L35" s="22"/>
    </row>
    <row r="36" spans="1:12" ht="15">
      <c r="A36" s="36"/>
      <c r="B36" s="18"/>
      <c r="C36" s="19"/>
      <c r="D36" s="90" t="s">
        <v>32</v>
      </c>
      <c r="E36" s="113" t="s">
        <v>131</v>
      </c>
      <c r="F36" s="77" t="s">
        <v>96</v>
      </c>
      <c r="G36" s="74">
        <v>3.57</v>
      </c>
      <c r="H36" s="74">
        <v>4.7699999999999996</v>
      </c>
      <c r="I36" s="74">
        <v>36.045000000000002</v>
      </c>
      <c r="J36" s="74">
        <v>201.405</v>
      </c>
      <c r="K36" s="78" t="s">
        <v>86</v>
      </c>
      <c r="L36" s="22"/>
    </row>
    <row r="37" spans="1:12" ht="15">
      <c r="A37" s="36"/>
      <c r="B37" s="18"/>
      <c r="C37" s="19"/>
      <c r="D37" s="90" t="s">
        <v>33</v>
      </c>
      <c r="E37" s="113" t="s">
        <v>132</v>
      </c>
      <c r="F37" s="72">
        <v>200</v>
      </c>
      <c r="G37" s="74">
        <v>0</v>
      </c>
      <c r="H37" s="74">
        <v>0</v>
      </c>
      <c r="I37" s="74">
        <v>19</v>
      </c>
      <c r="J37" s="74">
        <v>76</v>
      </c>
      <c r="K37" s="78" t="s">
        <v>97</v>
      </c>
      <c r="L37" s="22"/>
    </row>
    <row r="38" spans="1:12" ht="15">
      <c r="A38" s="36"/>
      <c r="B38" s="18"/>
      <c r="C38" s="19"/>
      <c r="D38" s="120" t="s">
        <v>35</v>
      </c>
      <c r="E38" s="79" t="s">
        <v>70</v>
      </c>
      <c r="F38" s="70" t="s">
        <v>89</v>
      </c>
      <c r="G38" s="71">
        <v>1.6</v>
      </c>
      <c r="H38" s="71">
        <v>0.3</v>
      </c>
      <c r="I38" s="71">
        <v>8.02</v>
      </c>
      <c r="J38" s="74">
        <v>41.2</v>
      </c>
      <c r="K38" s="78" t="s">
        <v>74</v>
      </c>
      <c r="L38" s="22"/>
    </row>
    <row r="39" spans="1:12" ht="15">
      <c r="A39" s="36"/>
      <c r="B39" s="18"/>
      <c r="C39" s="19"/>
      <c r="D39" s="120" t="s">
        <v>34</v>
      </c>
      <c r="E39" s="79" t="s">
        <v>43</v>
      </c>
      <c r="F39" s="77">
        <v>50</v>
      </c>
      <c r="G39" s="74">
        <v>3.8</v>
      </c>
      <c r="H39" s="74">
        <v>0.4</v>
      </c>
      <c r="I39" s="74">
        <v>24.6</v>
      </c>
      <c r="J39" s="74">
        <v>117</v>
      </c>
      <c r="K39" s="78" t="s">
        <v>47</v>
      </c>
      <c r="L39" s="22"/>
    </row>
    <row r="40" spans="1:12" ht="15">
      <c r="A40" s="36"/>
      <c r="B40" s="18"/>
      <c r="C40" s="19"/>
      <c r="D40" s="20"/>
      <c r="E40" s="21"/>
      <c r="F40" s="22"/>
      <c r="G40" s="22"/>
      <c r="H40" s="22"/>
      <c r="I40" s="22"/>
      <c r="J40" s="22"/>
      <c r="K40" s="41"/>
      <c r="L40" s="22"/>
    </row>
    <row r="41" spans="1:12" ht="15">
      <c r="A41" s="36"/>
      <c r="B41" s="18"/>
      <c r="C41" s="19"/>
      <c r="D41" s="20"/>
      <c r="E41" s="21"/>
      <c r="F41" s="22"/>
      <c r="G41" s="22"/>
      <c r="H41" s="22"/>
      <c r="I41" s="22"/>
      <c r="J41" s="22"/>
      <c r="K41" s="41"/>
      <c r="L41" s="22"/>
    </row>
    <row r="42" spans="1:12" ht="15">
      <c r="A42" s="37"/>
      <c r="B42" s="24"/>
      <c r="C42" s="25"/>
      <c r="D42" s="26" t="s">
        <v>27</v>
      </c>
      <c r="E42" s="27"/>
      <c r="F42" s="28">
        <f>SUM(F33:F41)</f>
        <v>600</v>
      </c>
      <c r="G42" s="28">
        <f t="shared" ref="G42" si="4">SUM(G33:G41)</f>
        <v>26.391500000000004</v>
      </c>
      <c r="H42" s="28">
        <f t="shared" ref="H42" si="5">SUM(H33:H41)</f>
        <v>25.386099999999999</v>
      </c>
      <c r="I42" s="28">
        <f t="shared" ref="I42" si="6">SUM(I33:I41)</f>
        <v>106.37</v>
      </c>
      <c r="J42" s="28">
        <f t="shared" ref="J42" si="7">SUM(J33:J41)</f>
        <v>759.38469999999995</v>
      </c>
      <c r="K42" s="42"/>
      <c r="L42" s="28">
        <v>166.41</v>
      </c>
    </row>
    <row r="43" spans="1:12" ht="15.75" customHeight="1" thickBot="1">
      <c r="A43" s="38">
        <f>A25</f>
        <v>1</v>
      </c>
      <c r="B43" s="38">
        <f>B25</f>
        <v>2</v>
      </c>
      <c r="C43" s="132" t="s">
        <v>36</v>
      </c>
      <c r="D43" s="133"/>
      <c r="E43" s="34"/>
      <c r="F43" s="50">
        <f>F32+F42</f>
        <v>1130</v>
      </c>
      <c r="G43" s="50">
        <f t="shared" ref="G43" si="8">G32+G42</f>
        <v>44.858500000000006</v>
      </c>
      <c r="H43" s="50">
        <f t="shared" ref="H43" si="9">H32+H42</f>
        <v>41.101100000000002</v>
      </c>
      <c r="I43" s="50">
        <f t="shared" ref="I43" si="10">I32+I42</f>
        <v>191.09400000000002</v>
      </c>
      <c r="J43" s="50">
        <f t="shared" ref="J43:L43" si="11">J32+J42</f>
        <v>1314.1587</v>
      </c>
      <c r="K43" s="50"/>
      <c r="L43" s="35">
        <f t="shared" si="11"/>
        <v>277.35000000000002</v>
      </c>
    </row>
    <row r="44" spans="1:12" ht="15">
      <c r="A44" s="13">
        <v>1</v>
      </c>
      <c r="B44" s="14">
        <v>3</v>
      </c>
      <c r="C44" s="15" t="s">
        <v>23</v>
      </c>
      <c r="D44" s="90" t="s">
        <v>57</v>
      </c>
      <c r="E44" s="83" t="s">
        <v>133</v>
      </c>
      <c r="F44" s="95">
        <v>200</v>
      </c>
      <c r="G44" s="85">
        <v>6.668000000000001</v>
      </c>
      <c r="H44" s="85">
        <v>9.1349999999999998</v>
      </c>
      <c r="I44" s="85">
        <v>30.442</v>
      </c>
      <c r="J44" s="85">
        <v>230.65699999999998</v>
      </c>
      <c r="K44" s="78" t="s">
        <v>98</v>
      </c>
      <c r="L44" s="16"/>
    </row>
    <row r="45" spans="1:12" ht="15">
      <c r="A45" s="17"/>
      <c r="B45" s="18"/>
      <c r="C45" s="19"/>
      <c r="D45" s="93" t="s">
        <v>51</v>
      </c>
      <c r="E45" s="113" t="s">
        <v>134</v>
      </c>
      <c r="F45" s="70">
        <v>80</v>
      </c>
      <c r="G45" s="71">
        <v>4.9000000000000004</v>
      </c>
      <c r="H45" s="71">
        <v>11.09</v>
      </c>
      <c r="I45" s="71">
        <v>6.8</v>
      </c>
      <c r="J45" s="74">
        <v>146.65</v>
      </c>
      <c r="K45" s="78" t="s">
        <v>68</v>
      </c>
      <c r="L45" s="22"/>
    </row>
    <row r="46" spans="1:12" ht="15">
      <c r="A46" s="17"/>
      <c r="B46" s="18"/>
      <c r="C46" s="19"/>
      <c r="D46" s="90" t="s">
        <v>59</v>
      </c>
      <c r="E46" s="113" t="s">
        <v>136</v>
      </c>
      <c r="F46" s="72">
        <v>180</v>
      </c>
      <c r="G46" s="74">
        <v>6.12</v>
      </c>
      <c r="H46" s="74">
        <v>4.5</v>
      </c>
      <c r="I46" s="74">
        <v>9.9</v>
      </c>
      <c r="J46" s="74">
        <v>104.58</v>
      </c>
      <c r="K46" s="78" t="s">
        <v>62</v>
      </c>
      <c r="L46" s="22"/>
    </row>
    <row r="47" spans="1:12" ht="15">
      <c r="A47" s="17"/>
      <c r="B47" s="18"/>
      <c r="C47" s="19"/>
      <c r="D47" s="91" t="s">
        <v>50</v>
      </c>
      <c r="E47" s="113" t="s">
        <v>135</v>
      </c>
      <c r="F47" s="70">
        <v>200</v>
      </c>
      <c r="G47" s="71">
        <v>0.2</v>
      </c>
      <c r="H47" s="71">
        <v>5.0999999999999997E-2</v>
      </c>
      <c r="I47" s="71">
        <v>10.049000000000001</v>
      </c>
      <c r="J47" s="74">
        <v>41.417999999999999</v>
      </c>
      <c r="K47" s="78" t="s">
        <v>53</v>
      </c>
      <c r="L47" s="22"/>
    </row>
    <row r="48" spans="1:12" ht="15">
      <c r="A48" s="17"/>
      <c r="B48" s="18"/>
      <c r="C48" s="19"/>
      <c r="D48" s="91" t="s">
        <v>35</v>
      </c>
      <c r="E48" s="79" t="s">
        <v>70</v>
      </c>
      <c r="F48" s="72">
        <v>10</v>
      </c>
      <c r="G48" s="74">
        <f>8*F48/100</f>
        <v>0.8</v>
      </c>
      <c r="H48" s="74">
        <f>1.5*F48/100</f>
        <v>0.15</v>
      </c>
      <c r="I48" s="74">
        <f>40.1*F48/100</f>
        <v>4.01</v>
      </c>
      <c r="J48" s="74">
        <f>206*F48/100</f>
        <v>20.6</v>
      </c>
      <c r="K48" s="78" t="s">
        <v>74</v>
      </c>
      <c r="L48" s="22"/>
    </row>
    <row r="49" spans="1:12" ht="15">
      <c r="A49" s="17"/>
      <c r="B49" s="18"/>
      <c r="C49" s="19"/>
      <c r="D49" s="91" t="s">
        <v>34</v>
      </c>
      <c r="E49" s="79" t="s">
        <v>43</v>
      </c>
      <c r="F49" s="70">
        <v>10</v>
      </c>
      <c r="G49" s="71">
        <f>7.6*F49/100</f>
        <v>0.76</v>
      </c>
      <c r="H49" s="71">
        <f>0.8*F49/100</f>
        <v>0.08</v>
      </c>
      <c r="I49" s="71">
        <f>49.2*F49/100</f>
        <v>4.92</v>
      </c>
      <c r="J49" s="74">
        <f>234*F49/100</f>
        <v>23.4</v>
      </c>
      <c r="K49" s="78" t="s">
        <v>47</v>
      </c>
      <c r="L49" s="22"/>
    </row>
    <row r="50" spans="1:12" ht="15">
      <c r="A50" s="17"/>
      <c r="B50" s="18"/>
      <c r="C50" s="19"/>
      <c r="D50" s="20"/>
      <c r="E50" s="21"/>
      <c r="F50" s="22"/>
      <c r="G50" s="22"/>
      <c r="H50" s="22"/>
      <c r="I50" s="22"/>
      <c r="J50" s="22"/>
      <c r="K50" s="41"/>
      <c r="L50" s="22"/>
    </row>
    <row r="51" spans="1:12" ht="15">
      <c r="A51" s="23"/>
      <c r="B51" s="24"/>
      <c r="C51" s="25"/>
      <c r="D51" s="26" t="s">
        <v>27</v>
      </c>
      <c r="E51" s="27"/>
      <c r="F51" s="28">
        <f>SUM(F44:F50)</f>
        <v>680</v>
      </c>
      <c r="G51" s="28">
        <f t="shared" ref="G51" si="12">SUM(G44:G50)</f>
        <v>19.448000000000004</v>
      </c>
      <c r="H51" s="28">
        <f t="shared" ref="H51" si="13">SUM(H44:H50)</f>
        <v>25.005999999999997</v>
      </c>
      <c r="I51" s="28">
        <f t="shared" ref="I51" si="14">SUM(I44:I50)</f>
        <v>66.120999999999995</v>
      </c>
      <c r="J51" s="28">
        <f t="shared" ref="J51" si="15">SUM(J44:J50)</f>
        <v>567.30499999999995</v>
      </c>
      <c r="K51" s="42"/>
      <c r="L51" s="28">
        <v>110.94</v>
      </c>
    </row>
    <row r="52" spans="1:12" ht="15">
      <c r="A52" s="29">
        <f>A44</f>
        <v>1</v>
      </c>
      <c r="B52" s="30">
        <f>B44</f>
        <v>3</v>
      </c>
      <c r="C52" s="31" t="s">
        <v>28</v>
      </c>
      <c r="D52" s="90" t="s">
        <v>29</v>
      </c>
      <c r="E52" s="119" t="s">
        <v>190</v>
      </c>
      <c r="F52" s="70">
        <v>60</v>
      </c>
      <c r="G52" s="74">
        <v>0.93600000000000005</v>
      </c>
      <c r="H52" s="74">
        <v>5.26</v>
      </c>
      <c r="I52" s="74">
        <v>2.5380000000000003</v>
      </c>
      <c r="J52" s="74">
        <v>44.538000000000004</v>
      </c>
      <c r="K52" s="78" t="s">
        <v>191</v>
      </c>
      <c r="L52" s="22"/>
    </row>
    <row r="53" spans="1:12" ht="15">
      <c r="A53" s="17"/>
      <c r="B53" s="18"/>
      <c r="C53" s="19"/>
      <c r="D53" s="90" t="s">
        <v>30</v>
      </c>
      <c r="E53" s="113" t="s">
        <v>137</v>
      </c>
      <c r="F53" s="72">
        <v>200</v>
      </c>
      <c r="G53" s="74">
        <v>4.6234999999999999</v>
      </c>
      <c r="H53" s="74">
        <v>7.0101000000000004</v>
      </c>
      <c r="I53" s="74">
        <v>11.256000000000002</v>
      </c>
      <c r="J53" s="74">
        <v>126.56870000000001</v>
      </c>
      <c r="K53" s="78" t="s">
        <v>99</v>
      </c>
      <c r="L53" s="22"/>
    </row>
    <row r="54" spans="1:12" ht="15">
      <c r="A54" s="17"/>
      <c r="B54" s="18"/>
      <c r="C54" s="19"/>
      <c r="D54" s="90" t="s">
        <v>31</v>
      </c>
      <c r="E54" s="80" t="s">
        <v>138</v>
      </c>
      <c r="F54" s="70">
        <v>200</v>
      </c>
      <c r="G54" s="76">
        <v>17.899999999999999</v>
      </c>
      <c r="H54" s="76">
        <v>17.39</v>
      </c>
      <c r="I54" s="76">
        <v>20.100000000000001</v>
      </c>
      <c r="J54" s="76">
        <v>312.56</v>
      </c>
      <c r="K54" s="78" t="s">
        <v>72</v>
      </c>
      <c r="L54" s="22"/>
    </row>
    <row r="55" spans="1:12" ht="15">
      <c r="A55" s="17"/>
      <c r="B55" s="18"/>
      <c r="C55" s="19"/>
      <c r="D55" s="90" t="s">
        <v>32</v>
      </c>
      <c r="E55" s="100"/>
      <c r="F55" s="101"/>
      <c r="G55" s="102"/>
      <c r="H55" s="102"/>
      <c r="I55" s="102"/>
      <c r="J55" s="102">
        <v>87.989399999999989</v>
      </c>
      <c r="K55" s="101"/>
      <c r="L55" s="22"/>
    </row>
    <row r="56" spans="1:12" ht="15">
      <c r="A56" s="17"/>
      <c r="B56" s="18"/>
      <c r="C56" s="19"/>
      <c r="D56" s="90" t="s">
        <v>33</v>
      </c>
      <c r="E56" s="80" t="s">
        <v>139</v>
      </c>
      <c r="F56" s="70">
        <v>200</v>
      </c>
      <c r="G56" s="76">
        <v>0.08</v>
      </c>
      <c r="H56" s="76">
        <v>7.0000000000000007E-2</v>
      </c>
      <c r="I56" s="76">
        <v>21.760400000000001</v>
      </c>
      <c r="J56" s="76">
        <v>82.4</v>
      </c>
      <c r="K56" s="78" t="s">
        <v>100</v>
      </c>
      <c r="L56" s="22"/>
    </row>
    <row r="57" spans="1:12" ht="15">
      <c r="A57" s="17"/>
      <c r="B57" s="18"/>
      <c r="C57" s="19"/>
      <c r="D57" s="120" t="s">
        <v>35</v>
      </c>
      <c r="E57" s="79" t="s">
        <v>70</v>
      </c>
      <c r="F57" s="70">
        <v>40</v>
      </c>
      <c r="G57" s="71">
        <v>3.2</v>
      </c>
      <c r="H57" s="71">
        <v>0.6</v>
      </c>
      <c r="I57" s="71">
        <v>16.04</v>
      </c>
      <c r="J57" s="74">
        <v>117</v>
      </c>
      <c r="K57" s="78" t="s">
        <v>74</v>
      </c>
      <c r="L57" s="22"/>
    </row>
    <row r="58" spans="1:12" ht="15">
      <c r="A58" s="17"/>
      <c r="B58" s="18"/>
      <c r="C58" s="19"/>
      <c r="D58" s="120" t="s">
        <v>34</v>
      </c>
      <c r="E58" s="79" t="s">
        <v>43</v>
      </c>
      <c r="F58" s="77">
        <v>50</v>
      </c>
      <c r="G58" s="74">
        <v>3.8</v>
      </c>
      <c r="H58" s="74">
        <v>0.4</v>
      </c>
      <c r="I58" s="74">
        <v>24.6</v>
      </c>
      <c r="J58" s="74">
        <f>206*F58/100</f>
        <v>103</v>
      </c>
      <c r="K58" s="78" t="s">
        <v>47</v>
      </c>
      <c r="L58" s="22"/>
    </row>
    <row r="59" spans="1:12" ht="15">
      <c r="A59" s="17"/>
      <c r="B59" s="18"/>
      <c r="C59" s="19"/>
      <c r="D59" s="67" t="s">
        <v>40</v>
      </c>
      <c r="E59" s="100"/>
      <c r="F59" s="103"/>
      <c r="G59" s="103"/>
      <c r="H59" s="103"/>
      <c r="I59" s="103"/>
      <c r="J59" s="103"/>
      <c r="K59" s="104"/>
      <c r="L59" s="22"/>
    </row>
    <row r="60" spans="1:12" ht="15">
      <c r="A60" s="17"/>
      <c r="B60" s="18"/>
      <c r="C60" s="19"/>
      <c r="D60" s="20"/>
      <c r="E60" s="21"/>
      <c r="F60" s="22"/>
      <c r="G60" s="22"/>
      <c r="H60" s="22"/>
      <c r="I60" s="22"/>
      <c r="J60" s="22"/>
      <c r="K60" s="41"/>
      <c r="L60" s="22"/>
    </row>
    <row r="61" spans="1:12" ht="15">
      <c r="A61" s="23"/>
      <c r="B61" s="24"/>
      <c r="C61" s="25"/>
      <c r="D61" s="26" t="s">
        <v>27</v>
      </c>
      <c r="E61" s="27"/>
      <c r="F61" s="28">
        <f>SUM(F52:F60)</f>
        <v>750</v>
      </c>
      <c r="G61" s="28">
        <f t="shared" ref="G61" si="16">SUM(G52:G60)</f>
        <v>30.539499999999997</v>
      </c>
      <c r="H61" s="28">
        <f t="shared" ref="H61" si="17">SUM(H52:H60)</f>
        <v>30.7301</v>
      </c>
      <c r="I61" s="28">
        <f t="shared" ref="I61" si="18">SUM(I52:I60)</f>
        <v>96.294399999999996</v>
      </c>
      <c r="J61" s="28">
        <f t="shared" ref="J61" si="19">SUM(J52:J60)</f>
        <v>874.0560999999999</v>
      </c>
      <c r="K61" s="42"/>
      <c r="L61" s="28">
        <v>166.41</v>
      </c>
    </row>
    <row r="62" spans="1:12" ht="15.75" customHeight="1" thickBot="1">
      <c r="A62" s="32">
        <f>A44</f>
        <v>1</v>
      </c>
      <c r="B62" s="33">
        <f>B44</f>
        <v>3</v>
      </c>
      <c r="C62" s="132" t="s">
        <v>36</v>
      </c>
      <c r="D62" s="133"/>
      <c r="E62" s="34"/>
      <c r="F62" s="50">
        <f>F51+F61</f>
        <v>1430</v>
      </c>
      <c r="G62" s="50">
        <f t="shared" ref="G62" si="20">G51+G61</f>
        <v>49.987499999999997</v>
      </c>
      <c r="H62" s="50">
        <f t="shared" ref="H62" si="21">H51+H61</f>
        <v>55.736099999999993</v>
      </c>
      <c r="I62" s="50">
        <f t="shared" ref="I62" si="22">I51+I61</f>
        <v>162.41539999999998</v>
      </c>
      <c r="J62" s="50">
        <f t="shared" ref="J62:L62" si="23">J51+J61</f>
        <v>1441.3610999999999</v>
      </c>
      <c r="K62" s="50"/>
      <c r="L62" s="35">
        <f t="shared" si="23"/>
        <v>277.35000000000002</v>
      </c>
    </row>
    <row r="63" spans="1:12" ht="15">
      <c r="A63" s="13">
        <v>1</v>
      </c>
      <c r="B63" s="14">
        <v>4</v>
      </c>
      <c r="C63" s="15" t="s">
        <v>23</v>
      </c>
      <c r="D63" s="105" t="s">
        <v>57</v>
      </c>
      <c r="E63" s="113" t="s">
        <v>140</v>
      </c>
      <c r="F63" s="70">
        <v>150</v>
      </c>
      <c r="G63" s="71">
        <v>23.85</v>
      </c>
      <c r="H63" s="71">
        <v>11.55</v>
      </c>
      <c r="I63" s="71">
        <v>22.5</v>
      </c>
      <c r="J63" s="71">
        <v>289.35000000000002</v>
      </c>
      <c r="K63" s="82" t="s">
        <v>65</v>
      </c>
      <c r="L63" s="16"/>
    </row>
    <row r="64" spans="1:12" ht="15">
      <c r="A64" s="17"/>
      <c r="B64" s="18"/>
      <c r="C64" s="19"/>
      <c r="D64" s="124" t="s">
        <v>203</v>
      </c>
      <c r="E64" s="113" t="s">
        <v>202</v>
      </c>
      <c r="F64" s="70">
        <v>20</v>
      </c>
      <c r="G64" s="71">
        <v>1.44</v>
      </c>
      <c r="H64" s="71">
        <v>1.7</v>
      </c>
      <c r="I64" s="71">
        <v>11.1</v>
      </c>
      <c r="J64" s="74">
        <v>65.400000000000006</v>
      </c>
      <c r="K64" s="82" t="s">
        <v>66</v>
      </c>
      <c r="L64" s="22"/>
    </row>
    <row r="65" spans="1:12" ht="15">
      <c r="A65" s="17"/>
      <c r="B65" s="18"/>
      <c r="C65" s="19"/>
      <c r="D65" s="90" t="s">
        <v>50</v>
      </c>
      <c r="E65" s="113" t="s">
        <v>141</v>
      </c>
      <c r="F65" s="72">
        <v>200</v>
      </c>
      <c r="G65" s="74">
        <v>2.3369999999999997</v>
      </c>
      <c r="H65" s="74">
        <v>1.7000000000000002</v>
      </c>
      <c r="I65" s="74">
        <v>12.573</v>
      </c>
      <c r="J65" s="74">
        <v>75.55</v>
      </c>
      <c r="K65" s="82" t="s">
        <v>101</v>
      </c>
      <c r="L65" s="22"/>
    </row>
    <row r="66" spans="1:12" ht="15">
      <c r="A66" s="17"/>
      <c r="B66" s="18"/>
      <c r="C66" s="19"/>
      <c r="D66" s="120" t="s">
        <v>35</v>
      </c>
      <c r="E66" s="119" t="s">
        <v>70</v>
      </c>
      <c r="F66" s="70">
        <v>15</v>
      </c>
      <c r="G66" s="71">
        <v>1.2</v>
      </c>
      <c r="H66" s="71">
        <v>0.22500000000000001</v>
      </c>
      <c r="I66" s="71">
        <v>6.0149999999999997</v>
      </c>
      <c r="J66" s="74">
        <v>30.9</v>
      </c>
      <c r="K66" s="82" t="s">
        <v>74</v>
      </c>
      <c r="L66" s="22"/>
    </row>
    <row r="67" spans="1:12" ht="15">
      <c r="A67" s="17"/>
      <c r="B67" s="18"/>
      <c r="C67" s="19"/>
      <c r="D67" s="120" t="s">
        <v>34</v>
      </c>
      <c r="E67" s="119" t="s">
        <v>43</v>
      </c>
      <c r="F67" s="77">
        <v>25</v>
      </c>
      <c r="G67" s="74">
        <v>1.9</v>
      </c>
      <c r="H67" s="74">
        <v>0.2</v>
      </c>
      <c r="I67" s="74">
        <v>12.3</v>
      </c>
      <c r="J67" s="74">
        <v>58.5</v>
      </c>
      <c r="K67" s="82" t="s">
        <v>47</v>
      </c>
      <c r="L67" s="22"/>
    </row>
    <row r="68" spans="1:12" ht="15">
      <c r="A68" s="17"/>
      <c r="B68" s="18"/>
      <c r="C68" s="19"/>
      <c r="D68" s="90" t="s">
        <v>26</v>
      </c>
      <c r="E68" s="80" t="s">
        <v>183</v>
      </c>
      <c r="F68" s="70">
        <v>150</v>
      </c>
      <c r="G68" s="71">
        <v>1.35</v>
      </c>
      <c r="H68" s="71">
        <v>0.3</v>
      </c>
      <c r="I68" s="71">
        <v>12.15</v>
      </c>
      <c r="J68" s="71">
        <v>56.7</v>
      </c>
      <c r="K68" s="82" t="s">
        <v>48</v>
      </c>
      <c r="L68" s="22"/>
    </row>
    <row r="69" spans="1:12" ht="15">
      <c r="A69" s="17"/>
      <c r="B69" s="18"/>
      <c r="C69" s="19"/>
      <c r="D69" s="20"/>
      <c r="E69" s="21"/>
      <c r="F69" s="22"/>
      <c r="G69" s="22"/>
      <c r="H69" s="22"/>
      <c r="I69" s="22"/>
      <c r="J69" s="22"/>
      <c r="K69" s="41"/>
      <c r="L69" s="22"/>
    </row>
    <row r="70" spans="1:12" ht="15">
      <c r="A70" s="23"/>
      <c r="B70" s="24"/>
      <c r="C70" s="25"/>
      <c r="D70" s="26" t="s">
        <v>27</v>
      </c>
      <c r="E70" s="27"/>
      <c r="F70" s="28">
        <f>SUM(F63:F69)</f>
        <v>560</v>
      </c>
      <c r="G70" s="28">
        <f t="shared" ref="G70" si="24">SUM(G63:G69)</f>
        <v>32.076999999999998</v>
      </c>
      <c r="H70" s="28">
        <f t="shared" ref="H70" si="25">SUM(H63:H69)</f>
        <v>15.674999999999999</v>
      </c>
      <c r="I70" s="28">
        <f t="shared" ref="I70" si="26">SUM(I63:I69)</f>
        <v>76.638000000000005</v>
      </c>
      <c r="J70" s="28">
        <f t="shared" ref="J70" si="27">SUM(J63:J69)</f>
        <v>576.40000000000009</v>
      </c>
      <c r="K70" s="42"/>
      <c r="L70" s="28">
        <v>110.94</v>
      </c>
    </row>
    <row r="71" spans="1:12" ht="15">
      <c r="A71" s="29">
        <f>A63</f>
        <v>1</v>
      </c>
      <c r="B71" s="30">
        <f>B63</f>
        <v>4</v>
      </c>
      <c r="C71" s="31" t="s">
        <v>28</v>
      </c>
      <c r="D71" s="91" t="s">
        <v>29</v>
      </c>
      <c r="E71" s="21" t="s">
        <v>192</v>
      </c>
      <c r="F71" s="48">
        <v>60</v>
      </c>
      <c r="G71" s="49">
        <v>1.464</v>
      </c>
      <c r="H71" s="49">
        <v>0.15600000000000003</v>
      </c>
      <c r="I71" s="49">
        <v>2.13</v>
      </c>
      <c r="J71" s="49">
        <v>15.81</v>
      </c>
      <c r="K71" s="48" t="s">
        <v>193</v>
      </c>
      <c r="L71" s="22"/>
    </row>
    <row r="72" spans="1:12" ht="15">
      <c r="A72" s="17"/>
      <c r="B72" s="18"/>
      <c r="C72" s="19"/>
      <c r="D72" s="91" t="s">
        <v>30</v>
      </c>
      <c r="E72" s="21" t="s">
        <v>177</v>
      </c>
      <c r="F72" s="48">
        <v>200</v>
      </c>
      <c r="G72" s="49">
        <v>4.2454999999999998</v>
      </c>
      <c r="H72" s="49">
        <v>6.884100000000001</v>
      </c>
      <c r="I72" s="49">
        <v>8.322000000000001</v>
      </c>
      <c r="J72" s="49">
        <v>112.1867</v>
      </c>
      <c r="K72" s="48" t="s">
        <v>81</v>
      </c>
      <c r="L72" s="22"/>
    </row>
    <row r="73" spans="1:12" ht="15">
      <c r="A73" s="17"/>
      <c r="B73" s="18"/>
      <c r="C73" s="19"/>
      <c r="D73" s="91" t="s">
        <v>31</v>
      </c>
      <c r="E73" s="21" t="s">
        <v>178</v>
      </c>
      <c r="F73" s="48">
        <v>90</v>
      </c>
      <c r="G73" s="49">
        <v>9.0399999999999991</v>
      </c>
      <c r="H73" s="49">
        <v>10.77</v>
      </c>
      <c r="I73" s="49">
        <v>10.94</v>
      </c>
      <c r="J73" s="49">
        <v>176.84999999999997</v>
      </c>
      <c r="K73" s="48" t="s">
        <v>181</v>
      </c>
      <c r="L73" s="22"/>
    </row>
    <row r="74" spans="1:12" ht="15">
      <c r="A74" s="17"/>
      <c r="B74" s="18"/>
      <c r="C74" s="19"/>
      <c r="D74" s="91" t="s">
        <v>32</v>
      </c>
      <c r="E74" s="21" t="s">
        <v>179</v>
      </c>
      <c r="F74" s="48">
        <v>150</v>
      </c>
      <c r="G74" s="49">
        <v>5.3250000000000002</v>
      </c>
      <c r="H74" s="49">
        <v>4.41</v>
      </c>
      <c r="I74" s="49">
        <v>32.79</v>
      </c>
      <c r="J74" s="49">
        <v>192.13499999999999</v>
      </c>
      <c r="K74" s="48" t="s">
        <v>56</v>
      </c>
      <c r="L74" s="22"/>
    </row>
    <row r="75" spans="1:12" ht="15">
      <c r="A75" s="17"/>
      <c r="B75" s="18"/>
      <c r="C75" s="19"/>
      <c r="D75" s="91" t="s">
        <v>38</v>
      </c>
      <c r="E75" s="21" t="s">
        <v>180</v>
      </c>
      <c r="F75" s="48">
        <v>40</v>
      </c>
      <c r="G75" s="49">
        <v>1.18</v>
      </c>
      <c r="H75" s="49">
        <v>0.88</v>
      </c>
      <c r="I75" s="49">
        <v>6.8040000000000012</v>
      </c>
      <c r="J75" s="49">
        <v>39.86</v>
      </c>
      <c r="K75" s="48" t="s">
        <v>182</v>
      </c>
      <c r="L75" s="22"/>
    </row>
    <row r="76" spans="1:12" ht="15">
      <c r="A76" s="17"/>
      <c r="B76" s="18"/>
      <c r="C76" s="19"/>
      <c r="D76" s="91" t="s">
        <v>33</v>
      </c>
      <c r="E76" s="21" t="s">
        <v>170</v>
      </c>
      <c r="F76" s="48">
        <v>200</v>
      </c>
      <c r="G76" s="49">
        <v>0.64</v>
      </c>
      <c r="H76" s="49">
        <v>0.24</v>
      </c>
      <c r="I76" s="49">
        <v>28.770399999999999</v>
      </c>
      <c r="J76" s="49">
        <v>119.85939999999999</v>
      </c>
      <c r="K76" s="48" t="s">
        <v>80</v>
      </c>
      <c r="L76" s="22"/>
    </row>
    <row r="77" spans="1:12" ht="15">
      <c r="A77" s="17"/>
      <c r="B77" s="18"/>
      <c r="C77" s="19"/>
      <c r="D77" s="91" t="s">
        <v>35</v>
      </c>
      <c r="E77" s="21" t="s">
        <v>70</v>
      </c>
      <c r="F77" s="48">
        <v>20</v>
      </c>
      <c r="G77" s="49">
        <v>1.6</v>
      </c>
      <c r="H77" s="49">
        <v>0.3</v>
      </c>
      <c r="I77" s="49">
        <v>8.02</v>
      </c>
      <c r="J77" s="49">
        <v>41.2</v>
      </c>
      <c r="K77" s="48" t="s">
        <v>74</v>
      </c>
      <c r="L77" s="22"/>
    </row>
    <row r="78" spans="1:12" ht="15">
      <c r="A78" s="17"/>
      <c r="B78" s="18"/>
      <c r="C78" s="19"/>
      <c r="D78" s="20" t="s">
        <v>34</v>
      </c>
      <c r="E78" s="21" t="s">
        <v>43</v>
      </c>
      <c r="F78" s="22">
        <v>50</v>
      </c>
      <c r="G78" s="22">
        <v>3.8</v>
      </c>
      <c r="H78" s="22">
        <v>0.4</v>
      </c>
      <c r="I78" s="22">
        <v>24.6</v>
      </c>
      <c r="J78" s="22">
        <v>117</v>
      </c>
      <c r="K78" s="41" t="s">
        <v>47</v>
      </c>
      <c r="L78" s="22"/>
    </row>
    <row r="79" spans="1:12" ht="15">
      <c r="A79" s="17"/>
      <c r="B79" s="18"/>
      <c r="C79" s="19"/>
      <c r="D79" s="20"/>
      <c r="E79" s="21"/>
      <c r="F79" s="22"/>
      <c r="G79" s="22"/>
      <c r="H79" s="22"/>
      <c r="I79" s="22"/>
      <c r="J79" s="22"/>
      <c r="K79" s="41"/>
      <c r="L79" s="22"/>
    </row>
    <row r="80" spans="1:12" ht="15">
      <c r="A80" s="23"/>
      <c r="B80" s="24"/>
      <c r="C80" s="25"/>
      <c r="D80" s="26" t="s">
        <v>27</v>
      </c>
      <c r="E80" s="27" t="s">
        <v>204</v>
      </c>
      <c r="F80" s="28">
        <f>SUM(F71:F79)</f>
        <v>810</v>
      </c>
      <c r="G80" s="28">
        <f t="shared" ref="G80" si="28">SUM(G71:G79)</f>
        <v>27.294500000000003</v>
      </c>
      <c r="H80" s="28">
        <f t="shared" ref="H80" si="29">SUM(H71:H79)</f>
        <v>24.040099999999995</v>
      </c>
      <c r="I80" s="28">
        <f t="shared" ref="I80" si="30">SUM(I71:I79)</f>
        <v>122.37639999999999</v>
      </c>
      <c r="J80" s="28">
        <f t="shared" ref="J80" si="31">SUM(J71:J79)</f>
        <v>814.90110000000004</v>
      </c>
      <c r="K80" s="42"/>
      <c r="L80" s="28">
        <v>166.41</v>
      </c>
    </row>
    <row r="81" spans="1:12" ht="15.75" customHeight="1" thickBot="1">
      <c r="A81" s="32">
        <f>A63</f>
        <v>1</v>
      </c>
      <c r="B81" s="33">
        <f>B63</f>
        <v>4</v>
      </c>
      <c r="C81" s="132" t="s">
        <v>36</v>
      </c>
      <c r="D81" s="133"/>
      <c r="E81" s="34"/>
      <c r="F81" s="35">
        <f>F70+F80</f>
        <v>1370</v>
      </c>
      <c r="G81" s="35">
        <f t="shared" ref="G81" si="32">G70+G80</f>
        <v>59.371499999999997</v>
      </c>
      <c r="H81" s="35">
        <f t="shared" ref="H81" si="33">H70+H80</f>
        <v>39.715099999999993</v>
      </c>
      <c r="I81" s="35">
        <f t="shared" ref="I81" si="34">I70+I80</f>
        <v>199.01439999999999</v>
      </c>
      <c r="J81" s="35">
        <f t="shared" ref="J81:L81" si="35">J70+J80</f>
        <v>1391.3011000000001</v>
      </c>
      <c r="K81" s="35"/>
      <c r="L81" s="35">
        <f t="shared" si="35"/>
        <v>277.35000000000002</v>
      </c>
    </row>
    <row r="82" spans="1:12" ht="15">
      <c r="A82" s="13">
        <v>1</v>
      </c>
      <c r="B82" s="14">
        <v>5</v>
      </c>
      <c r="C82" s="15" t="s">
        <v>23</v>
      </c>
      <c r="D82" s="105" t="s">
        <v>57</v>
      </c>
      <c r="E82" s="113" t="s">
        <v>142</v>
      </c>
      <c r="F82" s="72">
        <v>150</v>
      </c>
      <c r="G82" s="74">
        <v>9.5399999999999991</v>
      </c>
      <c r="H82" s="74">
        <v>11.73</v>
      </c>
      <c r="I82" s="74">
        <v>17.732000000000003</v>
      </c>
      <c r="J82" s="74">
        <v>214.65800000000002</v>
      </c>
      <c r="K82" s="82" t="s">
        <v>102</v>
      </c>
      <c r="L82" s="16"/>
    </row>
    <row r="83" spans="1:12" ht="15">
      <c r="A83" s="17"/>
      <c r="B83" s="18"/>
      <c r="C83" s="19"/>
      <c r="D83" s="107" t="s">
        <v>29</v>
      </c>
      <c r="E83" s="119" t="s">
        <v>190</v>
      </c>
      <c r="F83" s="72">
        <v>60</v>
      </c>
      <c r="G83" s="74">
        <v>0.56399999999999995</v>
      </c>
      <c r="H83" s="74">
        <v>3.69</v>
      </c>
      <c r="I83" s="74">
        <v>2.0820000000000003</v>
      </c>
      <c r="J83" s="74">
        <v>44.538000000000004</v>
      </c>
      <c r="K83" s="82" t="s">
        <v>191</v>
      </c>
      <c r="L83" s="106"/>
    </row>
    <row r="84" spans="1:12" ht="15">
      <c r="A84" s="17"/>
      <c r="B84" s="18"/>
      <c r="C84" s="19"/>
      <c r="D84" s="67" t="s">
        <v>58</v>
      </c>
      <c r="E84" s="113" t="s">
        <v>143</v>
      </c>
      <c r="F84" s="72">
        <v>80</v>
      </c>
      <c r="G84" s="74">
        <v>4.55</v>
      </c>
      <c r="H84" s="74">
        <v>7.2583333333333337</v>
      </c>
      <c r="I84" s="74">
        <v>30.116666666666667</v>
      </c>
      <c r="J84" s="74">
        <v>204.75</v>
      </c>
      <c r="K84" s="82" t="s">
        <v>103</v>
      </c>
      <c r="L84" s="22"/>
    </row>
    <row r="85" spans="1:12" ht="15">
      <c r="A85" s="17"/>
      <c r="B85" s="18"/>
      <c r="C85" s="19"/>
      <c r="D85" s="90" t="s">
        <v>50</v>
      </c>
      <c r="E85" s="113" t="s">
        <v>135</v>
      </c>
      <c r="F85" s="70">
        <v>200</v>
      </c>
      <c r="G85" s="71">
        <v>0.2</v>
      </c>
      <c r="H85" s="71">
        <v>5.0999999999999997E-2</v>
      </c>
      <c r="I85" s="71">
        <v>10.049000000000001</v>
      </c>
      <c r="J85" s="74">
        <v>41.417999999999999</v>
      </c>
      <c r="K85" s="82" t="s">
        <v>53</v>
      </c>
      <c r="L85" s="22"/>
    </row>
    <row r="86" spans="1:12" ht="15">
      <c r="A86" s="17"/>
      <c r="B86" s="18"/>
      <c r="C86" s="19"/>
      <c r="D86" s="120" t="s">
        <v>35</v>
      </c>
      <c r="E86" s="79" t="s">
        <v>70</v>
      </c>
      <c r="F86" s="70">
        <v>15</v>
      </c>
      <c r="G86" s="71">
        <v>1.2</v>
      </c>
      <c r="H86" s="71">
        <v>0.22500000000000001</v>
      </c>
      <c r="I86" s="71">
        <v>6.0149999999999997</v>
      </c>
      <c r="J86" s="74">
        <v>30.9</v>
      </c>
      <c r="K86" s="82" t="s">
        <v>74</v>
      </c>
      <c r="L86" s="22"/>
    </row>
    <row r="87" spans="1:12" ht="15">
      <c r="A87" s="17"/>
      <c r="B87" s="18"/>
      <c r="C87" s="19"/>
      <c r="D87" s="121" t="s">
        <v>34</v>
      </c>
      <c r="E87" s="79" t="s">
        <v>43</v>
      </c>
      <c r="F87" s="72">
        <v>15</v>
      </c>
      <c r="G87" s="74">
        <v>1.1399999999999999</v>
      </c>
      <c r="H87" s="74">
        <v>0.12</v>
      </c>
      <c r="I87" s="74">
        <v>7.38</v>
      </c>
      <c r="J87" s="74">
        <v>35.1</v>
      </c>
      <c r="K87" s="82" t="s">
        <v>47</v>
      </c>
      <c r="L87" s="22"/>
    </row>
    <row r="88" spans="1:12" ht="15">
      <c r="A88" s="17"/>
      <c r="B88" s="18"/>
      <c r="C88" s="19"/>
      <c r="D88" s="20"/>
      <c r="E88" s="21"/>
      <c r="F88" s="22"/>
      <c r="G88" s="22"/>
      <c r="H88" s="22"/>
      <c r="I88" s="22"/>
      <c r="J88" s="22"/>
      <c r="K88" s="41"/>
      <c r="L88" s="22"/>
    </row>
    <row r="89" spans="1:12" ht="15">
      <c r="A89" s="17"/>
      <c r="B89" s="18"/>
      <c r="C89" s="19"/>
      <c r="D89" s="20"/>
      <c r="E89" s="21"/>
      <c r="F89" s="22"/>
      <c r="G89" s="22"/>
      <c r="H89" s="22"/>
      <c r="I89" s="22"/>
      <c r="J89" s="22"/>
      <c r="K89" s="41"/>
      <c r="L89" s="22"/>
    </row>
    <row r="90" spans="1:12" ht="15">
      <c r="A90" s="23"/>
      <c r="B90" s="24"/>
      <c r="C90" s="25"/>
      <c r="D90" s="26" t="s">
        <v>27</v>
      </c>
      <c r="E90" s="27"/>
      <c r="F90" s="28">
        <f>SUM(F82:F89)</f>
        <v>520</v>
      </c>
      <c r="G90" s="28">
        <f>SUM(G82:G89)</f>
        <v>17.193999999999999</v>
      </c>
      <c r="H90" s="28">
        <f>SUM(H82:H89)</f>
        <v>23.074333333333335</v>
      </c>
      <c r="I90" s="28">
        <f>SUM(I82:I89)</f>
        <v>73.374666666666656</v>
      </c>
      <c r="J90" s="28">
        <f>SUM(J82:J89)</f>
        <v>571.36400000000003</v>
      </c>
      <c r="K90" s="42"/>
      <c r="L90" s="28">
        <v>110.94</v>
      </c>
    </row>
    <row r="91" spans="1:12" ht="15">
      <c r="A91" s="29">
        <f>A82</f>
        <v>1</v>
      </c>
      <c r="B91" s="30">
        <f>B82</f>
        <v>5</v>
      </c>
      <c r="C91" s="31" t="s">
        <v>28</v>
      </c>
      <c r="D91" s="90" t="s">
        <v>29</v>
      </c>
      <c r="E91" s="112" t="s">
        <v>144</v>
      </c>
      <c r="F91" s="70">
        <v>60</v>
      </c>
      <c r="G91" s="71">
        <v>0.96</v>
      </c>
      <c r="H91" s="71">
        <v>5.72</v>
      </c>
      <c r="I91" s="71">
        <v>3.96</v>
      </c>
      <c r="J91" s="71">
        <v>71.16</v>
      </c>
      <c r="K91" s="82" t="s">
        <v>78</v>
      </c>
      <c r="L91" s="22"/>
    </row>
    <row r="92" spans="1:12" ht="15">
      <c r="A92" s="17"/>
      <c r="B92" s="18"/>
      <c r="C92" s="19"/>
      <c r="D92" s="90" t="s">
        <v>30</v>
      </c>
      <c r="E92" s="113" t="s">
        <v>145</v>
      </c>
      <c r="F92" s="70">
        <v>200</v>
      </c>
      <c r="G92" s="71">
        <v>9.5823999999999998</v>
      </c>
      <c r="H92" s="71">
        <v>7.0057999999999998</v>
      </c>
      <c r="I92" s="71">
        <v>14.8996</v>
      </c>
      <c r="J92" s="71">
        <v>160.33519999999999</v>
      </c>
      <c r="K92" s="82" t="s">
        <v>82</v>
      </c>
      <c r="L92" s="22"/>
    </row>
    <row r="93" spans="1:12" ht="15">
      <c r="A93" s="17"/>
      <c r="B93" s="18"/>
      <c r="C93" s="19"/>
      <c r="D93" s="67" t="s">
        <v>58</v>
      </c>
      <c r="E93" s="79" t="s">
        <v>106</v>
      </c>
      <c r="F93" s="70">
        <v>10</v>
      </c>
      <c r="G93" s="71">
        <v>0.89</v>
      </c>
      <c r="H93" s="71">
        <v>0.16</v>
      </c>
      <c r="I93" s="71">
        <v>4.34</v>
      </c>
      <c r="J93" s="71">
        <v>22.36</v>
      </c>
      <c r="K93" s="82" t="s">
        <v>107</v>
      </c>
      <c r="L93" s="22"/>
    </row>
    <row r="94" spans="1:12" ht="15">
      <c r="A94" s="17"/>
      <c r="B94" s="18"/>
      <c r="C94" s="19"/>
      <c r="D94" s="90" t="s">
        <v>31</v>
      </c>
      <c r="E94" s="113" t="s">
        <v>146</v>
      </c>
      <c r="F94" s="70">
        <v>90</v>
      </c>
      <c r="G94" s="73">
        <v>7.16</v>
      </c>
      <c r="H94" s="73">
        <v>6.23</v>
      </c>
      <c r="I94" s="73">
        <v>10.95</v>
      </c>
      <c r="J94" s="76">
        <v>128.51</v>
      </c>
      <c r="K94" s="82" t="s">
        <v>105</v>
      </c>
      <c r="L94" s="22"/>
    </row>
    <row r="95" spans="1:12" ht="15">
      <c r="A95" s="17"/>
      <c r="B95" s="18"/>
      <c r="C95" s="19"/>
      <c r="D95" s="90" t="s">
        <v>32</v>
      </c>
      <c r="E95" s="113" t="s">
        <v>147</v>
      </c>
      <c r="F95" s="72">
        <v>150</v>
      </c>
      <c r="G95" s="74">
        <v>3.0674999999999999</v>
      </c>
      <c r="H95" s="74">
        <v>5.73</v>
      </c>
      <c r="I95" s="74">
        <v>20.100000000000001</v>
      </c>
      <c r="J95" s="74">
        <v>144.285</v>
      </c>
      <c r="K95" s="82" t="s">
        <v>76</v>
      </c>
      <c r="L95" s="22"/>
    </row>
    <row r="96" spans="1:12" ht="15">
      <c r="A96" s="17"/>
      <c r="B96" s="18"/>
      <c r="C96" s="19"/>
      <c r="D96" s="90" t="s">
        <v>33</v>
      </c>
      <c r="E96" s="113" t="s">
        <v>148</v>
      </c>
      <c r="F96" s="70">
        <v>200</v>
      </c>
      <c r="G96" s="71">
        <v>0.19</v>
      </c>
      <c r="H96" s="71">
        <v>7.0000000000000007E-2</v>
      </c>
      <c r="I96" s="71">
        <v>21.310400000000001</v>
      </c>
      <c r="J96" s="71">
        <v>86.619399999999999</v>
      </c>
      <c r="K96" s="82" t="s">
        <v>77</v>
      </c>
      <c r="L96" s="22"/>
    </row>
    <row r="97" spans="1:12" ht="15">
      <c r="A97" s="17"/>
      <c r="B97" s="18"/>
      <c r="C97" s="19"/>
      <c r="D97" s="120" t="s">
        <v>35</v>
      </c>
      <c r="E97" s="79" t="s">
        <v>70</v>
      </c>
      <c r="F97" s="70">
        <v>40</v>
      </c>
      <c r="G97" s="71">
        <v>3.2</v>
      </c>
      <c r="H97" s="71">
        <v>0.6</v>
      </c>
      <c r="I97" s="71">
        <v>16.04</v>
      </c>
      <c r="J97" s="74">
        <v>82.4</v>
      </c>
      <c r="K97" s="82" t="s">
        <v>74</v>
      </c>
      <c r="L97" s="22"/>
    </row>
    <row r="98" spans="1:12" ht="15">
      <c r="A98" s="17"/>
      <c r="B98" s="18"/>
      <c r="C98" s="19"/>
      <c r="D98" s="120" t="s">
        <v>34</v>
      </c>
      <c r="E98" s="79" t="s">
        <v>43</v>
      </c>
      <c r="F98" s="72">
        <v>50</v>
      </c>
      <c r="G98" s="74">
        <v>3.8</v>
      </c>
      <c r="H98" s="74">
        <v>0.4</v>
      </c>
      <c r="I98" s="74">
        <v>24.6</v>
      </c>
      <c r="J98" s="74">
        <v>117</v>
      </c>
      <c r="K98" s="82" t="s">
        <v>47</v>
      </c>
      <c r="L98" s="22"/>
    </row>
    <row r="99" spans="1:12" ht="15">
      <c r="A99" s="17"/>
      <c r="B99" s="18"/>
      <c r="C99" s="19"/>
      <c r="D99" s="20" t="s">
        <v>39</v>
      </c>
      <c r="E99" s="21"/>
      <c r="F99" s="22"/>
      <c r="G99" s="22"/>
      <c r="H99" s="22"/>
      <c r="I99" s="22"/>
      <c r="J99" s="22"/>
      <c r="K99" s="41"/>
      <c r="L99" s="22"/>
    </row>
    <row r="100" spans="1:12" ht="15">
      <c r="A100" s="17"/>
      <c r="B100" s="18"/>
      <c r="C100" s="19"/>
      <c r="D100" s="20"/>
      <c r="E100" s="21"/>
      <c r="F100" s="22"/>
      <c r="G100" s="22"/>
      <c r="H100" s="22"/>
      <c r="I100" s="22"/>
      <c r="J100" s="22"/>
      <c r="K100" s="41"/>
      <c r="L100" s="22"/>
    </row>
    <row r="101" spans="1:12" ht="15">
      <c r="A101" s="23"/>
      <c r="B101" s="24"/>
      <c r="C101" s="25"/>
      <c r="D101" s="26" t="s">
        <v>27</v>
      </c>
      <c r="E101" s="27"/>
      <c r="F101" s="28">
        <f>SUM(F91:F100)</f>
        <v>800</v>
      </c>
      <c r="G101" s="28">
        <f>SUM(G91:G100)</f>
        <v>28.849900000000002</v>
      </c>
      <c r="H101" s="28">
        <f>SUM(H91:H100)</f>
        <v>25.915800000000001</v>
      </c>
      <c r="I101" s="28">
        <f>SUM(I91:I100)</f>
        <v>116.19999999999999</v>
      </c>
      <c r="J101" s="28">
        <f>SUM(J91:J100)</f>
        <v>812.66959999999995</v>
      </c>
      <c r="K101" s="42"/>
      <c r="L101" s="28">
        <v>166.41</v>
      </c>
    </row>
    <row r="102" spans="1:12" ht="15.75" customHeight="1" thickBot="1">
      <c r="A102" s="32">
        <f>A82</f>
        <v>1</v>
      </c>
      <c r="B102" s="33">
        <f>B82</f>
        <v>5</v>
      </c>
      <c r="C102" s="132" t="s">
        <v>36</v>
      </c>
      <c r="D102" s="133"/>
      <c r="E102" s="34"/>
      <c r="F102" s="35">
        <f>F90+F101</f>
        <v>1320</v>
      </c>
      <c r="G102" s="35">
        <f>G90+G101</f>
        <v>46.043900000000001</v>
      </c>
      <c r="H102" s="35">
        <f>H90+H101</f>
        <v>48.990133333333333</v>
      </c>
      <c r="I102" s="35">
        <f>I90+I101</f>
        <v>189.57466666666664</v>
      </c>
      <c r="J102" s="35">
        <f>J90+J101</f>
        <v>1384.0336</v>
      </c>
      <c r="K102" s="35"/>
      <c r="L102" s="35">
        <f>L90+L101</f>
        <v>277.35000000000002</v>
      </c>
    </row>
    <row r="103" spans="1:12" ht="15">
      <c r="A103" s="13">
        <v>2</v>
      </c>
      <c r="B103" s="14">
        <v>1</v>
      </c>
      <c r="C103" s="15" t="s">
        <v>23</v>
      </c>
      <c r="D103" s="105" t="s">
        <v>57</v>
      </c>
      <c r="E103" s="113" t="s">
        <v>149</v>
      </c>
      <c r="F103" s="70">
        <v>200</v>
      </c>
      <c r="G103" s="71">
        <v>4.6920000000000011</v>
      </c>
      <c r="H103" s="71">
        <v>8.8120000000000012</v>
      </c>
      <c r="I103" s="71">
        <v>27.591999999999999</v>
      </c>
      <c r="J103" s="71">
        <v>208.42700000000002</v>
      </c>
      <c r="K103" s="82" t="s">
        <v>61</v>
      </c>
      <c r="L103" s="16"/>
    </row>
    <row r="104" spans="1:12" ht="15">
      <c r="A104" s="17"/>
      <c r="B104" s="18"/>
      <c r="C104" s="19"/>
      <c r="D104" s="90" t="s">
        <v>44</v>
      </c>
      <c r="E104" s="113" t="s">
        <v>150</v>
      </c>
      <c r="F104" s="72">
        <v>50</v>
      </c>
      <c r="G104" s="74">
        <v>7.34</v>
      </c>
      <c r="H104" s="74">
        <v>11.58</v>
      </c>
      <c r="I104" s="74">
        <v>10.344999999999999</v>
      </c>
      <c r="J104" s="74">
        <v>176.25</v>
      </c>
      <c r="K104" s="82" t="s">
        <v>90</v>
      </c>
      <c r="L104" s="22"/>
    </row>
    <row r="105" spans="1:12" ht="15">
      <c r="A105" s="17"/>
      <c r="B105" s="18"/>
      <c r="C105" s="19"/>
      <c r="D105" s="90" t="s">
        <v>50</v>
      </c>
      <c r="E105" s="113" t="s">
        <v>151</v>
      </c>
      <c r="F105" s="72">
        <v>200</v>
      </c>
      <c r="G105" s="74">
        <v>1.782</v>
      </c>
      <c r="H105" s="74">
        <v>1.532</v>
      </c>
      <c r="I105" s="74">
        <v>12.288</v>
      </c>
      <c r="J105" s="74">
        <v>70.016999999999996</v>
      </c>
      <c r="K105" s="82" t="s">
        <v>46</v>
      </c>
      <c r="L105" s="22"/>
    </row>
    <row r="106" spans="1:12" ht="15">
      <c r="A106" s="17"/>
      <c r="B106" s="18"/>
      <c r="C106" s="19"/>
      <c r="D106" s="90" t="s">
        <v>104</v>
      </c>
      <c r="E106" s="79" t="s">
        <v>70</v>
      </c>
      <c r="F106" s="72">
        <v>20</v>
      </c>
      <c r="G106" s="74">
        <f>8*F106/100</f>
        <v>1.6</v>
      </c>
      <c r="H106" s="74">
        <f>1.5*F106/100</f>
        <v>0.3</v>
      </c>
      <c r="I106" s="74">
        <f>40.1*F106/100</f>
        <v>8.02</v>
      </c>
      <c r="J106" s="74">
        <f>206*F106/100</f>
        <v>41.2</v>
      </c>
      <c r="K106" s="82" t="s">
        <v>74</v>
      </c>
      <c r="L106" s="22"/>
    </row>
    <row r="107" spans="1:12" ht="15">
      <c r="A107" s="17"/>
      <c r="B107" s="18"/>
      <c r="C107" s="19"/>
      <c r="D107" s="90" t="s">
        <v>108</v>
      </c>
      <c r="E107" s="79" t="s">
        <v>43</v>
      </c>
      <c r="F107" s="70">
        <v>10</v>
      </c>
      <c r="G107" s="71">
        <f>7.6*F107/100</f>
        <v>0.76</v>
      </c>
      <c r="H107" s="71">
        <f>0.8*F107/100</f>
        <v>0.08</v>
      </c>
      <c r="I107" s="71">
        <f>49.2*F107/100</f>
        <v>4.92</v>
      </c>
      <c r="J107" s="74">
        <f>234*F107/100</f>
        <v>23.4</v>
      </c>
      <c r="K107" s="82" t="s">
        <v>47</v>
      </c>
      <c r="L107" s="22"/>
    </row>
    <row r="108" spans="1:12" ht="15">
      <c r="A108" s="17"/>
      <c r="B108" s="18"/>
      <c r="C108" s="19"/>
      <c r="D108" s="90" t="s">
        <v>63</v>
      </c>
      <c r="E108" s="115" t="s">
        <v>176</v>
      </c>
      <c r="F108" s="101">
        <v>150</v>
      </c>
      <c r="G108" s="102">
        <v>0.4</v>
      </c>
      <c r="H108" s="102">
        <v>0.4</v>
      </c>
      <c r="I108" s="102">
        <v>9.8000000000000007</v>
      </c>
      <c r="J108" s="102">
        <v>44.4</v>
      </c>
      <c r="K108" s="101" t="s">
        <v>48</v>
      </c>
      <c r="L108" s="22"/>
    </row>
    <row r="109" spans="1:12" ht="15">
      <c r="A109" s="17"/>
      <c r="B109" s="18"/>
      <c r="C109" s="19"/>
      <c r="D109" s="20"/>
      <c r="E109" s="21"/>
      <c r="F109" s="22"/>
      <c r="G109" s="22"/>
      <c r="H109" s="22"/>
      <c r="I109" s="22"/>
      <c r="J109" s="22"/>
      <c r="K109" s="41"/>
      <c r="L109" s="22"/>
    </row>
    <row r="110" spans="1:12" ht="15">
      <c r="A110" s="17"/>
      <c r="B110" s="18"/>
      <c r="C110" s="19"/>
      <c r="D110" s="20"/>
      <c r="E110" s="21"/>
      <c r="F110" s="22"/>
      <c r="G110" s="22"/>
      <c r="H110" s="22"/>
      <c r="I110" s="22"/>
      <c r="J110" s="22"/>
      <c r="K110" s="41"/>
      <c r="L110" s="22"/>
    </row>
    <row r="111" spans="1:12" ht="15">
      <c r="A111" s="23"/>
      <c r="B111" s="24"/>
      <c r="C111" s="25"/>
      <c r="D111" s="26" t="s">
        <v>27</v>
      </c>
      <c r="E111" s="27"/>
      <c r="F111" s="28">
        <f>SUM(F103:F110)</f>
        <v>630</v>
      </c>
      <c r="G111" s="28">
        <f t="shared" ref="G111:J111" si="36">SUM(G103:G110)</f>
        <v>16.573999999999998</v>
      </c>
      <c r="H111" s="28">
        <f t="shared" si="36"/>
        <v>22.704000000000001</v>
      </c>
      <c r="I111" s="28">
        <f t="shared" si="36"/>
        <v>72.964999999999989</v>
      </c>
      <c r="J111" s="28">
        <f t="shared" si="36"/>
        <v>563.69399999999996</v>
      </c>
      <c r="K111" s="42"/>
      <c r="L111" s="28">
        <v>110.94</v>
      </c>
    </row>
    <row r="112" spans="1:12" ht="15">
      <c r="A112" s="29">
        <f>A103</f>
        <v>2</v>
      </c>
      <c r="B112" s="30">
        <f>B103</f>
        <v>1</v>
      </c>
      <c r="C112" s="31" t="s">
        <v>28</v>
      </c>
      <c r="D112" s="90" t="s">
        <v>29</v>
      </c>
      <c r="E112" s="118" t="s">
        <v>194</v>
      </c>
      <c r="F112" s="70">
        <v>60</v>
      </c>
      <c r="G112" s="71">
        <v>0.45600000000000002</v>
      </c>
      <c r="H112" s="71">
        <v>3.1859999999999995</v>
      </c>
      <c r="I112" s="71">
        <v>2.4300000000000002</v>
      </c>
      <c r="J112" s="71">
        <v>40.236000000000004</v>
      </c>
      <c r="K112" s="78" t="s">
        <v>195</v>
      </c>
      <c r="L112" s="22"/>
    </row>
    <row r="113" spans="1:12" ht="15">
      <c r="A113" s="17"/>
      <c r="B113" s="18"/>
      <c r="C113" s="19"/>
      <c r="D113" s="90" t="s">
        <v>30</v>
      </c>
      <c r="E113" s="113" t="s">
        <v>152</v>
      </c>
      <c r="F113" s="72">
        <v>200</v>
      </c>
      <c r="G113" s="73">
        <v>7.3024000000000004</v>
      </c>
      <c r="H113" s="73">
        <v>7.1767999999999992</v>
      </c>
      <c r="I113" s="73">
        <v>10.2636</v>
      </c>
      <c r="J113" s="74">
        <v>134.19119999999998</v>
      </c>
      <c r="K113" s="78" t="s">
        <v>79</v>
      </c>
      <c r="L113" s="21"/>
    </row>
    <row r="114" spans="1:12" ht="15">
      <c r="A114" s="17"/>
      <c r="B114" s="18"/>
      <c r="C114" s="19"/>
      <c r="D114" s="90" t="s">
        <v>31</v>
      </c>
      <c r="E114" s="80" t="s">
        <v>153</v>
      </c>
      <c r="F114" s="72">
        <v>90</v>
      </c>
      <c r="G114" s="74">
        <v>6.6</v>
      </c>
      <c r="H114" s="74">
        <v>15.09</v>
      </c>
      <c r="I114" s="74">
        <v>7.17</v>
      </c>
      <c r="J114" s="74">
        <v>190.89</v>
      </c>
      <c r="K114" s="78" t="s">
        <v>109</v>
      </c>
      <c r="L114" s="21"/>
    </row>
    <row r="115" spans="1:12" ht="15">
      <c r="A115" s="17"/>
      <c r="B115" s="18"/>
      <c r="C115" s="19"/>
      <c r="D115" s="90" t="s">
        <v>32</v>
      </c>
      <c r="E115" s="83" t="s">
        <v>126</v>
      </c>
      <c r="F115" s="84">
        <v>150</v>
      </c>
      <c r="G115" s="85">
        <v>8.5050000000000008</v>
      </c>
      <c r="H115" s="85">
        <v>5.8949999999999996</v>
      </c>
      <c r="I115" s="85">
        <v>37.17</v>
      </c>
      <c r="J115" s="85">
        <v>235.8</v>
      </c>
      <c r="K115" s="108" t="s">
        <v>52</v>
      </c>
      <c r="L115" s="21"/>
    </row>
    <row r="116" spans="1:12" ht="15">
      <c r="A116" s="17"/>
      <c r="B116" s="18"/>
      <c r="C116" s="19"/>
      <c r="D116" s="90" t="s">
        <v>33</v>
      </c>
      <c r="E116" s="80" t="s">
        <v>123</v>
      </c>
      <c r="F116" s="70">
        <v>200</v>
      </c>
      <c r="G116" s="76">
        <v>0.38</v>
      </c>
      <c r="H116" s="76">
        <v>0</v>
      </c>
      <c r="I116" s="76">
        <v>30.720399999999998</v>
      </c>
      <c r="J116" s="76">
        <v>124.3794</v>
      </c>
      <c r="K116" s="78" t="s">
        <v>73</v>
      </c>
      <c r="L116" s="21"/>
    </row>
    <row r="117" spans="1:12" ht="15">
      <c r="A117" s="17"/>
      <c r="B117" s="18"/>
      <c r="C117" s="19"/>
      <c r="D117" s="120" t="s">
        <v>35</v>
      </c>
      <c r="E117" s="79" t="s">
        <v>70</v>
      </c>
      <c r="F117" s="70">
        <v>20</v>
      </c>
      <c r="G117" s="71">
        <v>1.6</v>
      </c>
      <c r="H117" s="71">
        <v>0.3</v>
      </c>
      <c r="I117" s="71">
        <v>8.02</v>
      </c>
      <c r="J117" s="74">
        <v>41.2</v>
      </c>
      <c r="K117" s="78" t="s">
        <v>74</v>
      </c>
      <c r="L117" s="21"/>
    </row>
    <row r="118" spans="1:12" ht="15">
      <c r="A118" s="17"/>
      <c r="B118" s="18"/>
      <c r="C118" s="19"/>
      <c r="D118" s="120" t="s">
        <v>34</v>
      </c>
      <c r="E118" s="79" t="s">
        <v>43</v>
      </c>
      <c r="F118" s="72">
        <v>15</v>
      </c>
      <c r="G118" s="74">
        <v>1.1399999999999999</v>
      </c>
      <c r="H118" s="74">
        <v>0.12</v>
      </c>
      <c r="I118" s="74">
        <v>7.38</v>
      </c>
      <c r="J118" s="74">
        <v>35.1</v>
      </c>
      <c r="K118" s="82" t="s">
        <v>47</v>
      </c>
      <c r="L118" s="21"/>
    </row>
    <row r="119" spans="1:12" ht="15">
      <c r="A119" s="17"/>
      <c r="B119" s="18"/>
      <c r="C119" s="19"/>
      <c r="D119" s="20"/>
      <c r="E119" s="21"/>
      <c r="F119" s="48"/>
      <c r="G119" s="48"/>
      <c r="H119" s="48"/>
      <c r="I119" s="48"/>
      <c r="J119" s="48"/>
      <c r="K119" s="51"/>
      <c r="L119" s="22"/>
    </row>
    <row r="120" spans="1:12" ht="15">
      <c r="A120" s="17"/>
      <c r="B120" s="18"/>
      <c r="C120" s="19"/>
      <c r="D120" s="20"/>
      <c r="E120" s="21"/>
      <c r="F120" s="22"/>
      <c r="G120" s="22"/>
      <c r="H120" s="22"/>
      <c r="I120" s="22"/>
      <c r="J120" s="22"/>
      <c r="K120" s="41"/>
      <c r="L120" s="22"/>
    </row>
    <row r="121" spans="1:12" ht="15">
      <c r="A121" s="23"/>
      <c r="B121" s="24"/>
      <c r="C121" s="25"/>
      <c r="D121" s="26" t="s">
        <v>27</v>
      </c>
      <c r="E121" s="27"/>
      <c r="F121" s="28">
        <f>SUM(F112:F120)</f>
        <v>735</v>
      </c>
      <c r="G121" s="28">
        <f t="shared" ref="G121:J121" si="37">SUM(G112:G120)</f>
        <v>25.9834</v>
      </c>
      <c r="H121" s="28">
        <f t="shared" si="37"/>
        <v>31.767799999999998</v>
      </c>
      <c r="I121" s="28">
        <f t="shared" si="37"/>
        <v>103.15399999999998</v>
      </c>
      <c r="J121" s="28">
        <f t="shared" si="37"/>
        <v>801.79660000000001</v>
      </c>
      <c r="K121" s="42"/>
      <c r="L121" s="28">
        <v>166.41</v>
      </c>
    </row>
    <row r="122" spans="1:12" ht="15.75" thickBot="1">
      <c r="A122" s="32">
        <f>A103</f>
        <v>2</v>
      </c>
      <c r="B122" s="33">
        <f>B103</f>
        <v>1</v>
      </c>
      <c r="C122" s="132" t="s">
        <v>36</v>
      </c>
      <c r="D122" s="133"/>
      <c r="E122" s="34"/>
      <c r="F122" s="35">
        <f>F111+F121</f>
        <v>1365</v>
      </c>
      <c r="G122" s="35">
        <f t="shared" ref="G122" si="38">G111+G121</f>
        <v>42.557400000000001</v>
      </c>
      <c r="H122" s="35">
        <f t="shared" ref="H122" si="39">H111+H121</f>
        <v>54.471800000000002</v>
      </c>
      <c r="I122" s="35">
        <f t="shared" ref="I122" si="40">I111+I121</f>
        <v>176.11899999999997</v>
      </c>
      <c r="J122" s="35">
        <f t="shared" ref="J122:L122" si="41">J111+J121</f>
        <v>1365.4906000000001</v>
      </c>
      <c r="K122" s="35"/>
      <c r="L122" s="35">
        <f t="shared" si="41"/>
        <v>277.35000000000002</v>
      </c>
    </row>
    <row r="123" spans="1:12" ht="15.75" thickBot="1">
      <c r="A123" s="36">
        <v>2</v>
      </c>
      <c r="B123" s="18">
        <v>2</v>
      </c>
      <c r="C123" s="15" t="s">
        <v>23</v>
      </c>
      <c r="D123" s="90" t="s">
        <v>31</v>
      </c>
      <c r="E123" s="113" t="s">
        <v>154</v>
      </c>
      <c r="F123" s="72">
        <v>100</v>
      </c>
      <c r="G123" s="74">
        <v>6.93</v>
      </c>
      <c r="H123" s="74">
        <v>12.6378</v>
      </c>
      <c r="I123" s="74">
        <v>0.1134</v>
      </c>
      <c r="J123" s="74">
        <v>141.94</v>
      </c>
      <c r="K123" s="78" t="s">
        <v>55</v>
      </c>
      <c r="L123" s="16"/>
    </row>
    <row r="124" spans="1:12" ht="15">
      <c r="A124" s="36"/>
      <c r="B124" s="18"/>
      <c r="C124" s="19"/>
      <c r="D124" s="90" t="s">
        <v>49</v>
      </c>
      <c r="E124" s="113" t="s">
        <v>206</v>
      </c>
      <c r="F124" s="72" t="s">
        <v>207</v>
      </c>
      <c r="G124" s="74">
        <v>5.61</v>
      </c>
      <c r="H124" s="74">
        <v>4.45</v>
      </c>
      <c r="I124" s="74">
        <v>33.549999999999997</v>
      </c>
      <c r="J124" s="74">
        <v>196.54</v>
      </c>
      <c r="K124" s="78" t="s">
        <v>56</v>
      </c>
      <c r="L124" s="16"/>
    </row>
    <row r="125" spans="1:12" ht="15">
      <c r="A125" s="36"/>
      <c r="B125" s="18"/>
      <c r="C125" s="19"/>
      <c r="D125" s="122"/>
      <c r="E125" s="117"/>
      <c r="F125" s="101"/>
      <c r="G125" s="102"/>
      <c r="H125" s="102"/>
      <c r="I125" s="102"/>
      <c r="J125" s="102"/>
      <c r="K125" s="101"/>
      <c r="L125" s="22"/>
    </row>
    <row r="126" spans="1:12" ht="15">
      <c r="A126" s="36"/>
      <c r="B126" s="18"/>
      <c r="C126" s="19"/>
      <c r="D126" s="90" t="s">
        <v>50</v>
      </c>
      <c r="E126" s="113" t="s">
        <v>156</v>
      </c>
      <c r="F126" s="72">
        <v>200</v>
      </c>
      <c r="G126" s="74">
        <v>0.23499999999999999</v>
      </c>
      <c r="H126" s="74">
        <v>4.4999999999999998E-2</v>
      </c>
      <c r="I126" s="74">
        <v>10.190000000000001</v>
      </c>
      <c r="J126" s="74">
        <v>43.01</v>
      </c>
      <c r="K126" s="78" t="s">
        <v>67</v>
      </c>
      <c r="L126" s="22"/>
    </row>
    <row r="127" spans="1:12" ht="15">
      <c r="A127" s="36"/>
      <c r="B127" s="18"/>
      <c r="C127" s="19"/>
      <c r="D127" s="90" t="s">
        <v>51</v>
      </c>
      <c r="E127" s="113" t="s">
        <v>128</v>
      </c>
      <c r="F127" s="77">
        <v>30</v>
      </c>
      <c r="G127" s="74">
        <v>1.41</v>
      </c>
      <c r="H127" s="74">
        <v>2.82</v>
      </c>
      <c r="I127" s="74">
        <v>21.93</v>
      </c>
      <c r="J127" s="74">
        <v>118.74</v>
      </c>
      <c r="K127" s="78" t="s">
        <v>54</v>
      </c>
      <c r="L127" s="22"/>
    </row>
    <row r="128" spans="1:12" ht="15">
      <c r="A128" s="36"/>
      <c r="B128" s="18"/>
      <c r="C128" s="19"/>
      <c r="D128" s="120" t="s">
        <v>35</v>
      </c>
      <c r="E128" s="79" t="s">
        <v>70</v>
      </c>
      <c r="F128" s="70">
        <v>10</v>
      </c>
      <c r="G128" s="71">
        <v>0.8</v>
      </c>
      <c r="H128" s="71">
        <v>0.15</v>
      </c>
      <c r="I128" s="71">
        <v>4.01</v>
      </c>
      <c r="J128" s="74">
        <v>20.6</v>
      </c>
      <c r="K128" s="78" t="s">
        <v>74</v>
      </c>
      <c r="L128" s="22"/>
    </row>
    <row r="129" spans="1:12" ht="15">
      <c r="A129" s="36"/>
      <c r="B129" s="18"/>
      <c r="C129" s="19"/>
      <c r="D129" s="120" t="s">
        <v>34</v>
      </c>
      <c r="E129" s="79" t="s">
        <v>43</v>
      </c>
      <c r="F129" s="77">
        <v>10</v>
      </c>
      <c r="G129" s="74">
        <v>0.76</v>
      </c>
      <c r="H129" s="74">
        <v>0.08</v>
      </c>
      <c r="I129" s="74">
        <v>4.92</v>
      </c>
      <c r="J129" s="74">
        <v>23.4</v>
      </c>
      <c r="K129" s="78" t="s">
        <v>47</v>
      </c>
      <c r="L129" s="22"/>
    </row>
    <row r="130" spans="1:12" ht="15">
      <c r="A130" s="37"/>
      <c r="B130" s="24"/>
      <c r="C130" s="25"/>
      <c r="D130" s="26" t="s">
        <v>27</v>
      </c>
      <c r="E130" s="27"/>
      <c r="F130" s="126">
        <f>F123+F124+F126+F127+F128+F129</f>
        <v>540</v>
      </c>
      <c r="G130" s="28">
        <f t="shared" ref="G130:J130" si="42">SUM(G123:G129)</f>
        <v>15.744999999999999</v>
      </c>
      <c r="H130" s="28">
        <f t="shared" si="42"/>
        <v>20.1828</v>
      </c>
      <c r="I130" s="28">
        <f t="shared" si="42"/>
        <v>74.713400000000007</v>
      </c>
      <c r="J130" s="28">
        <f t="shared" si="42"/>
        <v>544.23</v>
      </c>
      <c r="K130" s="42"/>
      <c r="L130" s="28">
        <v>110.94</v>
      </c>
    </row>
    <row r="131" spans="1:12" ht="15">
      <c r="A131" s="30">
        <f>A123</f>
        <v>2</v>
      </c>
      <c r="B131" s="30">
        <f>B123</f>
        <v>2</v>
      </c>
      <c r="C131" s="31" t="s">
        <v>28</v>
      </c>
      <c r="D131" s="90" t="s">
        <v>29</v>
      </c>
      <c r="E131" s="119" t="s">
        <v>196</v>
      </c>
      <c r="F131" s="77">
        <v>60</v>
      </c>
      <c r="G131" s="74">
        <v>0.56399999999999995</v>
      </c>
      <c r="H131" s="74">
        <v>3.8339999999999996</v>
      </c>
      <c r="I131" s="74">
        <v>1.4880000000000002</v>
      </c>
      <c r="J131" s="74">
        <v>42.701999999999998</v>
      </c>
      <c r="K131" s="78" t="s">
        <v>197</v>
      </c>
      <c r="L131" s="22"/>
    </row>
    <row r="132" spans="1:12" ht="15">
      <c r="A132" s="36"/>
      <c r="B132" s="18"/>
      <c r="C132" s="19"/>
      <c r="D132" s="90" t="s">
        <v>30</v>
      </c>
      <c r="E132" s="113" t="s">
        <v>157</v>
      </c>
      <c r="F132" s="72">
        <v>200</v>
      </c>
      <c r="G132" s="74">
        <v>4.3174999999999999</v>
      </c>
      <c r="H132" s="74">
        <v>6.9381000000000004</v>
      </c>
      <c r="I132" s="74">
        <v>7.6020000000000003</v>
      </c>
      <c r="J132" s="74">
        <v>110.04470000000001</v>
      </c>
      <c r="K132" s="78" t="s">
        <v>84</v>
      </c>
      <c r="L132" s="22"/>
    </row>
    <row r="133" spans="1:12" ht="15">
      <c r="A133" s="36"/>
      <c r="B133" s="18"/>
      <c r="C133" s="19"/>
      <c r="D133" s="90" t="s">
        <v>31</v>
      </c>
      <c r="E133" s="113" t="s">
        <v>158</v>
      </c>
      <c r="F133" s="72">
        <v>90</v>
      </c>
      <c r="G133" s="74">
        <v>17.318571428571428</v>
      </c>
      <c r="H133" s="74">
        <v>15.171428571428571</v>
      </c>
      <c r="I133" s="74">
        <v>10.337142857142856</v>
      </c>
      <c r="J133" s="74">
        <v>247.16571428571433</v>
      </c>
      <c r="K133" s="78" t="s">
        <v>83</v>
      </c>
      <c r="L133" s="22"/>
    </row>
    <row r="134" spans="1:12" ht="15">
      <c r="A134" s="36"/>
      <c r="B134" s="18"/>
      <c r="C134" s="19"/>
      <c r="D134" s="90" t="s">
        <v>32</v>
      </c>
      <c r="E134" s="80" t="s">
        <v>201</v>
      </c>
      <c r="F134" s="72">
        <v>150</v>
      </c>
      <c r="G134" s="74">
        <v>3.1349999999999998</v>
      </c>
      <c r="H134" s="74">
        <v>5.3550000000000004</v>
      </c>
      <c r="I134" s="74">
        <v>24.344999999999999</v>
      </c>
      <c r="J134" s="74">
        <v>158.13</v>
      </c>
      <c r="K134" s="78" t="s">
        <v>198</v>
      </c>
      <c r="L134" s="22"/>
    </row>
    <row r="135" spans="1:12" ht="15">
      <c r="A135" s="36"/>
      <c r="B135" s="18"/>
      <c r="C135" s="19"/>
      <c r="D135" s="90" t="s">
        <v>33</v>
      </c>
      <c r="E135" s="113" t="s">
        <v>132</v>
      </c>
      <c r="F135" s="72">
        <v>200</v>
      </c>
      <c r="G135" s="74">
        <v>0</v>
      </c>
      <c r="H135" s="74">
        <v>0</v>
      </c>
      <c r="I135" s="74">
        <v>19</v>
      </c>
      <c r="J135" s="74">
        <v>76</v>
      </c>
      <c r="K135" s="78" t="s">
        <v>97</v>
      </c>
      <c r="L135" s="22"/>
    </row>
    <row r="136" spans="1:12" ht="15">
      <c r="A136" s="36"/>
      <c r="B136" s="18"/>
      <c r="C136" s="19"/>
      <c r="D136" s="120" t="s">
        <v>35</v>
      </c>
      <c r="E136" s="79" t="s">
        <v>70</v>
      </c>
      <c r="F136" s="70">
        <v>30</v>
      </c>
      <c r="G136" s="71">
        <v>2.4</v>
      </c>
      <c r="H136" s="71">
        <v>0.45</v>
      </c>
      <c r="I136" s="71">
        <v>12.03</v>
      </c>
      <c r="J136" s="74">
        <v>61.8</v>
      </c>
      <c r="K136" s="78" t="s">
        <v>74</v>
      </c>
      <c r="L136" s="22"/>
    </row>
    <row r="137" spans="1:12" ht="15">
      <c r="A137" s="36"/>
      <c r="B137" s="18"/>
      <c r="C137" s="19"/>
      <c r="D137" s="120" t="s">
        <v>34</v>
      </c>
      <c r="E137" s="79" t="s">
        <v>43</v>
      </c>
      <c r="F137" s="77">
        <v>40</v>
      </c>
      <c r="G137" s="74">
        <v>3.04</v>
      </c>
      <c r="H137" s="74">
        <v>0.32</v>
      </c>
      <c r="I137" s="74">
        <v>19.68</v>
      </c>
      <c r="J137" s="74">
        <v>93.6</v>
      </c>
      <c r="K137" s="78" t="s">
        <v>47</v>
      </c>
      <c r="L137" s="22"/>
    </row>
    <row r="138" spans="1:12" ht="15">
      <c r="A138" s="36"/>
      <c r="B138" s="18"/>
      <c r="C138" s="19"/>
      <c r="D138" s="96" t="s">
        <v>26</v>
      </c>
      <c r="E138" s="97"/>
      <c r="F138" s="98"/>
      <c r="G138" s="98"/>
      <c r="H138" s="98"/>
      <c r="I138" s="98"/>
      <c r="J138" s="98"/>
      <c r="K138" s="99"/>
      <c r="L138" s="22"/>
    </row>
    <row r="139" spans="1:12" ht="15">
      <c r="A139" s="36"/>
      <c r="B139" s="18"/>
      <c r="C139" s="19"/>
      <c r="D139" s="96"/>
      <c r="E139" s="97"/>
      <c r="F139" s="98"/>
      <c r="G139" s="98"/>
      <c r="H139" s="98"/>
      <c r="I139" s="98"/>
      <c r="J139" s="98"/>
      <c r="K139" s="99"/>
      <c r="L139" s="22"/>
    </row>
    <row r="140" spans="1:12" ht="15">
      <c r="A140" s="37"/>
      <c r="B140" s="24"/>
      <c r="C140" s="25"/>
      <c r="D140" s="26" t="s">
        <v>27</v>
      </c>
      <c r="E140" s="27"/>
      <c r="F140" s="28">
        <f>SUM(F131:F139)</f>
        <v>770</v>
      </c>
      <c r="G140" s="28">
        <f t="shared" ref="G140:J140" si="43">SUM(G131:G139)</f>
        <v>30.775071428571422</v>
      </c>
      <c r="H140" s="28">
        <f t="shared" si="43"/>
        <v>32.068528571428573</v>
      </c>
      <c r="I140" s="28">
        <f t="shared" si="43"/>
        <v>94.482142857142861</v>
      </c>
      <c r="J140" s="28">
        <f t="shared" si="43"/>
        <v>789.44241428571434</v>
      </c>
      <c r="K140" s="42"/>
      <c r="L140" s="28">
        <v>166.41</v>
      </c>
    </row>
    <row r="141" spans="1:12" ht="15.75" thickBot="1">
      <c r="A141" s="38">
        <f>A123</f>
        <v>2</v>
      </c>
      <c r="B141" s="38">
        <f>B123</f>
        <v>2</v>
      </c>
      <c r="C141" s="132" t="s">
        <v>36</v>
      </c>
      <c r="D141" s="133"/>
      <c r="E141" s="34"/>
      <c r="F141" s="35">
        <f>F130+F140</f>
        <v>1310</v>
      </c>
      <c r="G141" s="35">
        <f t="shared" ref="G141" si="44">G130+G140</f>
        <v>46.52007142857142</v>
      </c>
      <c r="H141" s="35">
        <f t="shared" ref="H141" si="45">H130+H140</f>
        <v>52.251328571428573</v>
      </c>
      <c r="I141" s="35">
        <f t="shared" ref="I141" si="46">I130+I140</f>
        <v>169.19554285714287</v>
      </c>
      <c r="J141" s="35">
        <f t="shared" ref="J141:L141" si="47">J130+J140</f>
        <v>1333.6724142857142</v>
      </c>
      <c r="K141" s="35"/>
      <c r="L141" s="35">
        <f t="shared" si="47"/>
        <v>277.35000000000002</v>
      </c>
    </row>
    <row r="142" spans="1:12" ht="15">
      <c r="A142" s="13">
        <v>2</v>
      </c>
      <c r="B142" s="14">
        <v>3</v>
      </c>
      <c r="C142" s="15" t="s">
        <v>23</v>
      </c>
      <c r="D142" s="105" t="s">
        <v>24</v>
      </c>
      <c r="E142" s="113" t="s">
        <v>159</v>
      </c>
      <c r="F142" s="70">
        <v>200</v>
      </c>
      <c r="G142" s="71">
        <v>6.7819999999999991</v>
      </c>
      <c r="H142" s="71">
        <v>9.5719999999999992</v>
      </c>
      <c r="I142" s="71">
        <v>30.708000000000002</v>
      </c>
      <c r="J142" s="71">
        <v>236.11</v>
      </c>
      <c r="K142" s="82" t="s">
        <v>64</v>
      </c>
      <c r="L142" s="16"/>
    </row>
    <row r="143" spans="1:12" ht="15.75" thickBot="1">
      <c r="A143" s="17"/>
      <c r="B143" s="18"/>
      <c r="C143" s="19"/>
      <c r="D143" s="90" t="s">
        <v>58</v>
      </c>
      <c r="E143" s="113" t="s">
        <v>160</v>
      </c>
      <c r="F143" s="72">
        <v>80</v>
      </c>
      <c r="G143" s="74">
        <v>3.0739999999999998</v>
      </c>
      <c r="H143" s="74">
        <v>2.6941666666666664</v>
      </c>
      <c r="I143" s="74">
        <v>30.510333333333332</v>
      </c>
      <c r="J143" s="74">
        <v>158.60250000000002</v>
      </c>
      <c r="K143" s="82" t="s">
        <v>110</v>
      </c>
      <c r="L143" s="22"/>
    </row>
    <row r="144" spans="1:12" ht="15">
      <c r="A144" s="17"/>
      <c r="B144" s="18"/>
      <c r="C144" s="19"/>
      <c r="D144" s="105" t="s">
        <v>59</v>
      </c>
      <c r="E144" s="113" t="s">
        <v>60</v>
      </c>
      <c r="F144" s="72">
        <v>180</v>
      </c>
      <c r="G144" s="74">
        <v>6.12</v>
      </c>
      <c r="H144" s="74">
        <v>4.5</v>
      </c>
      <c r="I144" s="74">
        <v>9.9</v>
      </c>
      <c r="J144" s="74">
        <v>104.58</v>
      </c>
      <c r="K144" s="82" t="s">
        <v>62</v>
      </c>
      <c r="L144" s="22"/>
    </row>
    <row r="145" spans="1:12" ht="15.75" customHeight="1">
      <c r="A145" s="17"/>
      <c r="B145" s="18"/>
      <c r="C145" s="19"/>
      <c r="D145" s="90" t="s">
        <v>50</v>
      </c>
      <c r="E145" s="113" t="s">
        <v>135</v>
      </c>
      <c r="F145" s="70">
        <v>200</v>
      </c>
      <c r="G145" s="71">
        <v>0.2</v>
      </c>
      <c r="H145" s="71">
        <v>5.0999999999999997E-2</v>
      </c>
      <c r="I145" s="71">
        <v>10.049000000000001</v>
      </c>
      <c r="J145" s="74">
        <v>41.417999999999999</v>
      </c>
      <c r="K145" s="82" t="s">
        <v>53</v>
      </c>
      <c r="L145" s="22"/>
    </row>
    <row r="146" spans="1:12" ht="15">
      <c r="A146" s="17"/>
      <c r="B146" s="18"/>
      <c r="C146" s="19"/>
      <c r="D146" s="122" t="s">
        <v>35</v>
      </c>
      <c r="E146" s="79" t="s">
        <v>70</v>
      </c>
      <c r="F146" s="70" t="s">
        <v>93</v>
      </c>
      <c r="G146" s="71">
        <v>0.8</v>
      </c>
      <c r="H146" s="71">
        <v>0.15</v>
      </c>
      <c r="I146" s="71">
        <v>4.01</v>
      </c>
      <c r="J146" s="74">
        <v>20.6</v>
      </c>
      <c r="K146" s="82" t="s">
        <v>74</v>
      </c>
      <c r="L146" s="22"/>
    </row>
    <row r="147" spans="1:12" ht="15">
      <c r="A147" s="17"/>
      <c r="B147" s="18"/>
      <c r="C147" s="19"/>
      <c r="D147" s="122" t="s">
        <v>34</v>
      </c>
      <c r="E147" s="79" t="s">
        <v>43</v>
      </c>
      <c r="F147" s="72">
        <v>10</v>
      </c>
      <c r="G147" s="74">
        <v>0.76</v>
      </c>
      <c r="H147" s="74">
        <v>0.08</v>
      </c>
      <c r="I147" s="74">
        <v>4.92</v>
      </c>
      <c r="J147" s="74">
        <v>23.4</v>
      </c>
      <c r="K147" s="82" t="s">
        <v>47</v>
      </c>
      <c r="L147" s="22"/>
    </row>
    <row r="148" spans="1:12" ht="15">
      <c r="A148" s="17"/>
      <c r="B148" s="18"/>
      <c r="C148" s="19"/>
      <c r="D148" s="20"/>
      <c r="E148" s="21"/>
      <c r="F148" s="22"/>
      <c r="G148" s="22"/>
      <c r="H148" s="22"/>
      <c r="I148" s="22"/>
      <c r="J148" s="22"/>
      <c r="K148" s="41"/>
      <c r="L148" s="22"/>
    </row>
    <row r="149" spans="1:12" ht="15">
      <c r="A149" s="23"/>
      <c r="B149" s="24"/>
      <c r="C149" s="25"/>
      <c r="D149" s="26" t="s">
        <v>27</v>
      </c>
      <c r="E149" s="27"/>
      <c r="F149" s="28">
        <f>SUM(F142:F148)</f>
        <v>670</v>
      </c>
      <c r="G149" s="28">
        <f t="shared" ref="G149:J149" si="48">SUM(G142:G148)</f>
        <v>17.736000000000001</v>
      </c>
      <c r="H149" s="28">
        <f t="shared" si="48"/>
        <v>17.047166666666659</v>
      </c>
      <c r="I149" s="28">
        <f t="shared" si="48"/>
        <v>90.097333333333353</v>
      </c>
      <c r="J149" s="28">
        <f t="shared" si="48"/>
        <v>584.71050000000002</v>
      </c>
      <c r="K149" s="42"/>
      <c r="L149" s="28">
        <v>110.94</v>
      </c>
    </row>
    <row r="150" spans="1:12" ht="15">
      <c r="A150" s="29">
        <f>A142</f>
        <v>2</v>
      </c>
      <c r="B150" s="30">
        <f>B142</f>
        <v>3</v>
      </c>
      <c r="C150" s="31" t="s">
        <v>28</v>
      </c>
      <c r="D150" s="90" t="s">
        <v>29</v>
      </c>
      <c r="E150" s="123" t="s">
        <v>192</v>
      </c>
      <c r="F150" s="70">
        <v>60</v>
      </c>
      <c r="G150" s="74">
        <v>1.464</v>
      </c>
      <c r="H150" s="74">
        <v>0.15600000000000003</v>
      </c>
      <c r="I150" s="74">
        <v>2.13</v>
      </c>
      <c r="J150" s="74">
        <v>15.81</v>
      </c>
      <c r="K150" s="82" t="s">
        <v>193</v>
      </c>
      <c r="L150" s="22"/>
    </row>
    <row r="151" spans="1:12" ht="15">
      <c r="A151" s="17"/>
      <c r="B151" s="18"/>
      <c r="C151" s="19"/>
      <c r="D151" s="90" t="s">
        <v>30</v>
      </c>
      <c r="E151" s="113" t="s">
        <v>161</v>
      </c>
      <c r="F151" s="72">
        <v>200</v>
      </c>
      <c r="G151" s="74">
        <v>4.5694999999999997</v>
      </c>
      <c r="H151" s="74">
        <v>6.9920999999999998</v>
      </c>
      <c r="I151" s="74">
        <v>10.086</v>
      </c>
      <c r="J151" s="74">
        <v>121.5827</v>
      </c>
      <c r="K151" s="82" t="s">
        <v>111</v>
      </c>
      <c r="L151" s="22"/>
    </row>
    <row r="152" spans="1:12" ht="15">
      <c r="A152" s="17"/>
      <c r="B152" s="18"/>
      <c r="C152" s="19"/>
      <c r="D152" s="90" t="s">
        <v>31</v>
      </c>
      <c r="E152" s="113" t="s">
        <v>162</v>
      </c>
      <c r="F152" s="72">
        <v>90</v>
      </c>
      <c r="G152" s="74">
        <v>11.571428571428571</v>
      </c>
      <c r="H152" s="74">
        <v>4.2557142857142853</v>
      </c>
      <c r="I152" s="74">
        <v>9.1414285714285715</v>
      </c>
      <c r="J152" s="74">
        <v>121.12714285714286</v>
      </c>
      <c r="K152" s="82" t="s">
        <v>85</v>
      </c>
      <c r="L152" s="22"/>
    </row>
    <row r="153" spans="1:12" ht="15">
      <c r="A153" s="17"/>
      <c r="B153" s="18"/>
      <c r="C153" s="19"/>
      <c r="D153" s="90" t="s">
        <v>32</v>
      </c>
      <c r="E153" s="80" t="s">
        <v>163</v>
      </c>
      <c r="F153" s="70">
        <v>150</v>
      </c>
      <c r="G153" s="76">
        <v>5.1515384615384621</v>
      </c>
      <c r="H153" s="76">
        <v>4.2834615384615375</v>
      </c>
      <c r="I153" s="76">
        <v>44.22923076923076</v>
      </c>
      <c r="J153" s="76">
        <v>236.06</v>
      </c>
      <c r="K153" s="82" t="s">
        <v>112</v>
      </c>
      <c r="L153" s="22"/>
    </row>
    <row r="154" spans="1:12" ht="15">
      <c r="A154" s="17"/>
      <c r="B154" s="18"/>
      <c r="C154" s="19"/>
      <c r="D154" s="90" t="s">
        <v>33</v>
      </c>
      <c r="E154" s="80" t="s">
        <v>164</v>
      </c>
      <c r="F154" s="70">
        <v>200</v>
      </c>
      <c r="G154" s="76">
        <v>0.08</v>
      </c>
      <c r="H154" s="76">
        <v>7.0000000000000007E-2</v>
      </c>
      <c r="I154" s="76">
        <v>21.760400000000001</v>
      </c>
      <c r="J154" s="76">
        <v>87.989399999999989</v>
      </c>
      <c r="K154" s="82" t="s">
        <v>100</v>
      </c>
      <c r="L154" s="22"/>
    </row>
    <row r="155" spans="1:12" ht="15">
      <c r="A155" s="17"/>
      <c r="B155" s="18"/>
      <c r="C155" s="19"/>
      <c r="D155" s="122" t="s">
        <v>35</v>
      </c>
      <c r="E155" s="79" t="s">
        <v>70</v>
      </c>
      <c r="F155" s="70">
        <v>35</v>
      </c>
      <c r="G155" s="71">
        <v>2.8</v>
      </c>
      <c r="H155" s="71">
        <v>0.52500000000000002</v>
      </c>
      <c r="I155" s="71">
        <v>14.035</v>
      </c>
      <c r="J155" s="74">
        <v>72.099999999999994</v>
      </c>
      <c r="K155" s="82" t="s">
        <v>74</v>
      </c>
      <c r="L155" s="22"/>
    </row>
    <row r="156" spans="1:12" ht="15">
      <c r="A156" s="17"/>
      <c r="B156" s="18"/>
      <c r="C156" s="19"/>
      <c r="D156" s="122" t="s">
        <v>34</v>
      </c>
      <c r="E156" s="79" t="s">
        <v>43</v>
      </c>
      <c r="F156" s="77">
        <v>40</v>
      </c>
      <c r="G156" s="74">
        <v>3.04</v>
      </c>
      <c r="H156" s="74">
        <v>0.32</v>
      </c>
      <c r="I156" s="74">
        <v>19.68</v>
      </c>
      <c r="J156" s="74">
        <v>93.6</v>
      </c>
      <c r="K156" s="82" t="s">
        <v>47</v>
      </c>
      <c r="L156" s="22"/>
    </row>
    <row r="157" spans="1:12" ht="15">
      <c r="A157" s="17"/>
      <c r="B157" s="18"/>
      <c r="C157" s="19"/>
      <c r="D157" s="67"/>
      <c r="E157" s="100"/>
      <c r="F157" s="103"/>
      <c r="G157" s="103"/>
      <c r="H157" s="103"/>
      <c r="I157" s="103"/>
      <c r="J157" s="103"/>
      <c r="K157" s="104"/>
      <c r="L157" s="22"/>
    </row>
    <row r="158" spans="1:12" ht="15">
      <c r="A158" s="17"/>
      <c r="B158" s="18"/>
      <c r="C158" s="19"/>
      <c r="D158" s="20"/>
      <c r="E158" s="21"/>
      <c r="F158" s="22"/>
      <c r="G158" s="22"/>
      <c r="H158" s="22"/>
      <c r="I158" s="22"/>
      <c r="J158" s="22"/>
      <c r="K158" s="41"/>
      <c r="L158" s="22"/>
    </row>
    <row r="159" spans="1:12" ht="15">
      <c r="A159" s="23"/>
      <c r="B159" s="24"/>
      <c r="C159" s="25"/>
      <c r="D159" s="26" t="s">
        <v>27</v>
      </c>
      <c r="E159" s="27"/>
      <c r="F159" s="28">
        <f>SUM(F150:F158)</f>
        <v>775</v>
      </c>
      <c r="G159" s="28">
        <f t="shared" ref="G159:J159" si="49">SUM(G150:G158)</f>
        <v>28.676467032967032</v>
      </c>
      <c r="H159" s="28">
        <f t="shared" si="49"/>
        <v>16.602275824175823</v>
      </c>
      <c r="I159" s="28">
        <f t="shared" si="49"/>
        <v>121.06205934065935</v>
      </c>
      <c r="J159" s="28">
        <f t="shared" si="49"/>
        <v>748.2692428571429</v>
      </c>
      <c r="K159" s="42"/>
      <c r="L159" s="28">
        <v>166.41</v>
      </c>
    </row>
    <row r="160" spans="1:12" ht="15.75" thickBot="1">
      <c r="A160" s="32">
        <f>A142</f>
        <v>2</v>
      </c>
      <c r="B160" s="33">
        <f>B142</f>
        <v>3</v>
      </c>
      <c r="C160" s="132" t="s">
        <v>36</v>
      </c>
      <c r="D160" s="133"/>
      <c r="E160" s="34"/>
      <c r="F160" s="50">
        <f>F149+F159</f>
        <v>1445</v>
      </c>
      <c r="G160" s="50">
        <f t="shared" ref="G160" si="50">G149+G159</f>
        <v>46.412467032967029</v>
      </c>
      <c r="H160" s="50">
        <f t="shared" ref="H160" si="51">H149+H159</f>
        <v>33.649442490842482</v>
      </c>
      <c r="I160" s="50">
        <f t="shared" ref="I160" si="52">I149+I159</f>
        <v>211.1593926739927</v>
      </c>
      <c r="J160" s="50">
        <f t="shared" ref="J160:L160" si="53">J149+J159</f>
        <v>1332.9797428571428</v>
      </c>
      <c r="K160" s="50"/>
      <c r="L160" s="35">
        <f t="shared" si="53"/>
        <v>277.35000000000002</v>
      </c>
    </row>
    <row r="161" spans="1:12" ht="15">
      <c r="A161" s="13">
        <v>2</v>
      </c>
      <c r="B161" s="14">
        <v>4</v>
      </c>
      <c r="C161" s="15" t="s">
        <v>23</v>
      </c>
      <c r="D161" s="90" t="s">
        <v>57</v>
      </c>
      <c r="E161" s="113" t="s">
        <v>165</v>
      </c>
      <c r="F161" s="70">
        <v>90</v>
      </c>
      <c r="G161" s="71">
        <v>13.32</v>
      </c>
      <c r="H161" s="71">
        <v>10.007999999999999</v>
      </c>
      <c r="I161" s="71">
        <v>7.3980000000000006</v>
      </c>
      <c r="J161" s="71">
        <v>172.98</v>
      </c>
      <c r="K161" s="101" t="s">
        <v>65</v>
      </c>
      <c r="L161" s="16"/>
    </row>
    <row r="162" spans="1:12" ht="15">
      <c r="A162" s="17"/>
      <c r="B162" s="18"/>
      <c r="C162" s="19"/>
      <c r="D162" s="90" t="s">
        <v>32</v>
      </c>
      <c r="E162" s="83" t="s">
        <v>205</v>
      </c>
      <c r="F162" s="84">
        <v>190</v>
      </c>
      <c r="G162" s="85">
        <v>8.7899999999999991</v>
      </c>
      <c r="H162" s="85">
        <v>5.94</v>
      </c>
      <c r="I162" s="85">
        <v>37.93</v>
      </c>
      <c r="J162" s="85">
        <v>240</v>
      </c>
      <c r="K162" s="101" t="s">
        <v>66</v>
      </c>
      <c r="L162" s="22"/>
    </row>
    <row r="163" spans="1:12" ht="15">
      <c r="A163" s="17"/>
      <c r="B163" s="18"/>
      <c r="C163" s="19"/>
      <c r="D163" s="122"/>
      <c r="E163" s="83"/>
      <c r="F163" s="84"/>
      <c r="G163" s="85"/>
      <c r="H163" s="85"/>
      <c r="I163" s="85"/>
      <c r="J163" s="85"/>
      <c r="K163" s="101"/>
      <c r="L163" s="22"/>
    </row>
    <row r="164" spans="1:12" ht="15">
      <c r="A164" s="17"/>
      <c r="B164" s="18"/>
      <c r="C164" s="19"/>
      <c r="D164" s="90" t="s">
        <v>50</v>
      </c>
      <c r="E164" s="113" t="s">
        <v>166</v>
      </c>
      <c r="F164" s="72">
        <v>200</v>
      </c>
      <c r="G164" s="74">
        <v>2.3369999999999997</v>
      </c>
      <c r="H164" s="74">
        <v>1.7000000000000002</v>
      </c>
      <c r="I164" s="74">
        <v>12.573</v>
      </c>
      <c r="J164" s="74">
        <v>75.55</v>
      </c>
      <c r="K164" s="101" t="s">
        <v>67</v>
      </c>
      <c r="L164" s="22"/>
    </row>
    <row r="165" spans="1:12" ht="15">
      <c r="A165" s="17"/>
      <c r="B165" s="18"/>
      <c r="C165" s="19"/>
      <c r="D165" s="122" t="s">
        <v>35</v>
      </c>
      <c r="E165" s="79" t="s">
        <v>70</v>
      </c>
      <c r="F165" s="70">
        <v>10</v>
      </c>
      <c r="G165" s="71">
        <v>0.8</v>
      </c>
      <c r="H165" s="71">
        <v>0.15</v>
      </c>
      <c r="I165" s="71">
        <v>4.01</v>
      </c>
      <c r="J165" s="74">
        <v>20.6</v>
      </c>
      <c r="K165" s="78" t="s">
        <v>74</v>
      </c>
      <c r="L165" s="22"/>
    </row>
    <row r="166" spans="1:12" ht="15">
      <c r="A166" s="17"/>
      <c r="B166" s="18"/>
      <c r="C166" s="19"/>
      <c r="D166" s="90" t="s">
        <v>34</v>
      </c>
      <c r="E166" s="79" t="s">
        <v>43</v>
      </c>
      <c r="F166" s="72">
        <v>10</v>
      </c>
      <c r="G166" s="74">
        <v>0.76</v>
      </c>
      <c r="H166" s="74">
        <v>0.08</v>
      </c>
      <c r="I166" s="74">
        <v>4.92</v>
      </c>
      <c r="J166" s="74">
        <v>23.4</v>
      </c>
      <c r="K166" s="78" t="s">
        <v>47</v>
      </c>
      <c r="L166" s="22"/>
    </row>
    <row r="167" spans="1:12" ht="15">
      <c r="A167" s="17"/>
      <c r="B167" s="18"/>
      <c r="C167" s="19"/>
      <c r="D167" s="125" t="s">
        <v>63</v>
      </c>
      <c r="E167" s="80" t="s">
        <v>184</v>
      </c>
      <c r="F167" s="70">
        <v>100</v>
      </c>
      <c r="G167" s="71">
        <v>1.2</v>
      </c>
      <c r="H167" s="71">
        <v>0.3</v>
      </c>
      <c r="I167" s="71">
        <v>11.25</v>
      </c>
      <c r="J167" s="71">
        <v>52.5</v>
      </c>
      <c r="K167" s="78" t="s">
        <v>48</v>
      </c>
      <c r="L167" s="22"/>
    </row>
    <row r="168" spans="1:12" ht="15">
      <c r="A168" s="17"/>
      <c r="B168" s="18"/>
      <c r="C168" s="19"/>
      <c r="D168" s="67"/>
      <c r="E168" s="100"/>
      <c r="F168" s="127"/>
      <c r="G168" s="127"/>
      <c r="H168" s="127"/>
      <c r="I168" s="127"/>
      <c r="J168" s="127"/>
      <c r="K168" s="104"/>
      <c r="L168" s="22"/>
    </row>
    <row r="169" spans="1:12" ht="15">
      <c r="A169" s="17"/>
      <c r="B169" s="18"/>
      <c r="C169" s="19"/>
      <c r="D169" s="20"/>
      <c r="E169" s="21"/>
      <c r="F169" s="22"/>
      <c r="G169" s="22"/>
      <c r="H169" s="22"/>
      <c r="I169" s="22"/>
      <c r="J169" s="22"/>
      <c r="K169" s="41"/>
      <c r="L169" s="22"/>
    </row>
    <row r="170" spans="1:12" ht="15">
      <c r="A170" s="23"/>
      <c r="B170" s="24"/>
      <c r="C170" s="25"/>
      <c r="D170" s="26" t="s">
        <v>27</v>
      </c>
      <c r="E170" s="27"/>
      <c r="F170" s="28">
        <f>SUM(F161:F169)</f>
        <v>600</v>
      </c>
      <c r="G170" s="28">
        <f t="shared" ref="G170:J170" si="54">SUM(G161:G169)</f>
        <v>27.207000000000001</v>
      </c>
      <c r="H170" s="28">
        <f t="shared" si="54"/>
        <v>18.177999999999997</v>
      </c>
      <c r="I170" s="28">
        <f t="shared" si="54"/>
        <v>78.081000000000003</v>
      </c>
      <c r="J170" s="28">
        <f t="shared" si="54"/>
        <v>585.03000000000009</v>
      </c>
      <c r="K170" s="42"/>
      <c r="L170" s="28">
        <v>110.94</v>
      </c>
    </row>
    <row r="171" spans="1:12" ht="15">
      <c r="A171" s="29">
        <f>A161</f>
        <v>2</v>
      </c>
      <c r="B171" s="30">
        <f>B161</f>
        <v>4</v>
      </c>
      <c r="C171" s="31" t="s">
        <v>28</v>
      </c>
      <c r="D171" s="90" t="s">
        <v>29</v>
      </c>
      <c r="E171" s="123" t="s">
        <v>199</v>
      </c>
      <c r="F171" s="70">
        <v>60</v>
      </c>
      <c r="G171" s="73">
        <v>0.36</v>
      </c>
      <c r="H171" s="73">
        <v>3.6480000000000001</v>
      </c>
      <c r="I171" s="73">
        <v>0.97199999999999998</v>
      </c>
      <c r="J171" s="110">
        <v>37.974000000000004</v>
      </c>
      <c r="K171" s="78" t="s">
        <v>200</v>
      </c>
      <c r="L171" s="22"/>
    </row>
    <row r="172" spans="1:12" ht="15">
      <c r="A172" s="17"/>
      <c r="B172" s="18"/>
      <c r="C172" s="19"/>
      <c r="D172" s="90" t="s">
        <v>30</v>
      </c>
      <c r="E172" s="113" t="s">
        <v>167</v>
      </c>
      <c r="F172" s="70">
        <v>200</v>
      </c>
      <c r="G172" s="71">
        <v>5.9350000000000005</v>
      </c>
      <c r="H172" s="71">
        <v>8.8509999999999991</v>
      </c>
      <c r="I172" s="71">
        <v>8.4049999999999994</v>
      </c>
      <c r="J172" s="71">
        <v>138.35499999999999</v>
      </c>
      <c r="K172" s="78" t="s">
        <v>113</v>
      </c>
      <c r="L172" s="22"/>
    </row>
    <row r="173" spans="1:12" ht="15">
      <c r="A173" s="17"/>
      <c r="B173" s="18"/>
      <c r="C173" s="19"/>
      <c r="D173" s="90" t="s">
        <v>31</v>
      </c>
      <c r="E173" s="113" t="s">
        <v>168</v>
      </c>
      <c r="F173" s="72">
        <v>90</v>
      </c>
      <c r="G173" s="74">
        <v>5.74</v>
      </c>
      <c r="H173" s="74">
        <v>9.0990000000000002</v>
      </c>
      <c r="I173" s="74">
        <v>9.4499999999999993</v>
      </c>
      <c r="J173" s="74">
        <v>142.65100000000001</v>
      </c>
      <c r="K173" s="78" t="s">
        <v>114</v>
      </c>
      <c r="L173" s="22"/>
    </row>
    <row r="174" spans="1:12" ht="15">
      <c r="A174" s="17"/>
      <c r="B174" s="18"/>
      <c r="C174" s="19"/>
      <c r="D174" s="90" t="s">
        <v>32</v>
      </c>
      <c r="E174" s="113" t="s">
        <v>169</v>
      </c>
      <c r="F174" s="72">
        <v>150</v>
      </c>
      <c r="G174" s="74">
        <v>3.84</v>
      </c>
      <c r="H174" s="74">
        <v>7.08</v>
      </c>
      <c r="I174" s="74">
        <v>29.78</v>
      </c>
      <c r="J174" s="74">
        <v>198.24</v>
      </c>
      <c r="K174" s="78" t="s">
        <v>115</v>
      </c>
      <c r="L174" s="22"/>
    </row>
    <row r="175" spans="1:12" ht="15">
      <c r="A175" s="17"/>
      <c r="B175" s="18"/>
      <c r="C175" s="19"/>
      <c r="D175" s="90" t="s">
        <v>33</v>
      </c>
      <c r="E175" s="80" t="s">
        <v>170</v>
      </c>
      <c r="F175" s="70">
        <v>200</v>
      </c>
      <c r="G175" s="71">
        <v>0.64</v>
      </c>
      <c r="H175" s="71">
        <v>0.24</v>
      </c>
      <c r="I175" s="71">
        <v>28.770399999999999</v>
      </c>
      <c r="J175" s="71">
        <v>119.85939999999999</v>
      </c>
      <c r="K175" s="78" t="s">
        <v>80</v>
      </c>
      <c r="L175" s="22"/>
    </row>
    <row r="176" spans="1:12" ht="15">
      <c r="A176" s="17"/>
      <c r="B176" s="18"/>
      <c r="C176" s="19"/>
      <c r="D176" s="122" t="s">
        <v>35</v>
      </c>
      <c r="E176" s="79" t="s">
        <v>70</v>
      </c>
      <c r="F176" s="70">
        <v>30</v>
      </c>
      <c r="G176" s="71">
        <v>2.4</v>
      </c>
      <c r="H176" s="71">
        <v>0.45</v>
      </c>
      <c r="I176" s="71">
        <v>12.03</v>
      </c>
      <c r="J176" s="74">
        <v>61.8</v>
      </c>
      <c r="K176" s="78" t="s">
        <v>74</v>
      </c>
      <c r="L176" s="22"/>
    </row>
    <row r="177" spans="1:12" ht="15">
      <c r="A177" s="17"/>
      <c r="B177" s="18"/>
      <c r="C177" s="19"/>
      <c r="D177" s="90" t="s">
        <v>34</v>
      </c>
      <c r="E177" s="79" t="s">
        <v>43</v>
      </c>
      <c r="F177" s="72">
        <v>40</v>
      </c>
      <c r="G177" s="74">
        <v>3.04</v>
      </c>
      <c r="H177" s="74">
        <v>0.32</v>
      </c>
      <c r="I177" s="74">
        <v>19.68</v>
      </c>
      <c r="J177" s="74">
        <v>93.6</v>
      </c>
      <c r="K177" s="78" t="s">
        <v>47</v>
      </c>
      <c r="L177" s="22"/>
    </row>
    <row r="178" spans="1:12" ht="15">
      <c r="A178" s="17"/>
      <c r="B178" s="18"/>
      <c r="C178" s="19"/>
      <c r="D178" s="20"/>
      <c r="E178" s="21"/>
      <c r="F178" s="22"/>
      <c r="G178" s="22"/>
      <c r="H178" s="22"/>
      <c r="I178" s="22"/>
      <c r="J178" s="22"/>
      <c r="K178" s="41"/>
      <c r="L178" s="22"/>
    </row>
    <row r="179" spans="1:12" ht="15">
      <c r="A179" s="17"/>
      <c r="B179" s="18"/>
      <c r="C179" s="19"/>
      <c r="D179" s="20"/>
      <c r="E179" s="21"/>
      <c r="F179" s="22"/>
      <c r="G179" s="22"/>
      <c r="H179" s="22"/>
      <c r="I179" s="22"/>
      <c r="J179" s="22"/>
      <c r="K179" s="41"/>
      <c r="L179" s="22"/>
    </row>
    <row r="180" spans="1:12" ht="15">
      <c r="A180" s="23"/>
      <c r="B180" s="24"/>
      <c r="C180" s="25"/>
      <c r="D180" s="26" t="s">
        <v>27</v>
      </c>
      <c r="E180" s="27"/>
      <c r="F180" s="28">
        <f>SUM(F171:F179)</f>
        <v>770</v>
      </c>
      <c r="G180" s="28">
        <f t="shared" ref="G180:J180" si="55">SUM(G171:G179)</f>
        <v>21.954999999999998</v>
      </c>
      <c r="H180" s="28">
        <f t="shared" si="55"/>
        <v>29.687999999999995</v>
      </c>
      <c r="I180" s="28">
        <f t="shared" si="55"/>
        <v>109.0874</v>
      </c>
      <c r="J180" s="28">
        <f t="shared" si="55"/>
        <v>792.47940000000006</v>
      </c>
      <c r="K180" s="42"/>
      <c r="L180" s="28">
        <v>166.41</v>
      </c>
    </row>
    <row r="181" spans="1:12" ht="15.75" thickBot="1">
      <c r="A181" s="32">
        <f>A161</f>
        <v>2</v>
      </c>
      <c r="B181" s="33">
        <f>B161</f>
        <v>4</v>
      </c>
      <c r="C181" s="132" t="s">
        <v>36</v>
      </c>
      <c r="D181" s="133"/>
      <c r="E181" s="34"/>
      <c r="F181" s="35">
        <f>F170+F180</f>
        <v>1370</v>
      </c>
      <c r="G181" s="35">
        <f t="shared" ref="G181" si="56">G170+G180</f>
        <v>49.161999999999999</v>
      </c>
      <c r="H181" s="35">
        <f t="shared" ref="H181" si="57">H170+H180</f>
        <v>47.865999999999993</v>
      </c>
      <c r="I181" s="35">
        <f t="shared" ref="I181" si="58">I170+I180</f>
        <v>187.16840000000002</v>
      </c>
      <c r="J181" s="35">
        <f t="shared" ref="J181:L181" si="59">J170+J180</f>
        <v>1377.5094000000001</v>
      </c>
      <c r="K181" s="35"/>
      <c r="L181" s="35">
        <f t="shared" si="59"/>
        <v>277.35000000000002</v>
      </c>
    </row>
    <row r="182" spans="1:12" ht="15">
      <c r="A182" s="13">
        <v>2</v>
      </c>
      <c r="B182" s="14">
        <v>5</v>
      </c>
      <c r="C182" s="15" t="s">
        <v>23</v>
      </c>
      <c r="D182" s="90" t="s">
        <v>57</v>
      </c>
      <c r="E182" s="113" t="s">
        <v>171</v>
      </c>
      <c r="F182" s="72">
        <v>90</v>
      </c>
      <c r="G182" s="74">
        <v>13.6</v>
      </c>
      <c r="H182" s="74">
        <v>4.24</v>
      </c>
      <c r="I182" s="74">
        <v>11.2</v>
      </c>
      <c r="J182" s="74">
        <v>138.4</v>
      </c>
      <c r="K182" s="82" t="s">
        <v>116</v>
      </c>
      <c r="L182" s="16"/>
    </row>
    <row r="183" spans="1:12" ht="15">
      <c r="A183" s="17"/>
      <c r="B183" s="18"/>
      <c r="C183" s="19"/>
      <c r="D183" s="111" t="s">
        <v>32</v>
      </c>
      <c r="E183" s="113" t="s">
        <v>147</v>
      </c>
      <c r="F183" s="72">
        <v>150</v>
      </c>
      <c r="G183" s="74">
        <v>3.0674999999999999</v>
      </c>
      <c r="H183" s="74">
        <v>5.73</v>
      </c>
      <c r="I183" s="74">
        <v>20.100000000000001</v>
      </c>
      <c r="J183" s="74">
        <v>144.285</v>
      </c>
      <c r="K183" s="82" t="s">
        <v>76</v>
      </c>
      <c r="L183" s="106"/>
    </row>
    <row r="184" spans="1:12" ht="15">
      <c r="A184" s="17"/>
      <c r="B184" s="18"/>
      <c r="C184" s="19"/>
      <c r="D184" s="67" t="s">
        <v>58</v>
      </c>
      <c r="E184" s="113" t="s">
        <v>172</v>
      </c>
      <c r="F184" s="70">
        <v>80</v>
      </c>
      <c r="G184" s="71">
        <v>3.7333333333333334</v>
      </c>
      <c r="H184" s="71">
        <v>6.5333333333333332</v>
      </c>
      <c r="I184" s="71">
        <v>33.06666666666667</v>
      </c>
      <c r="J184" s="74">
        <v>205.33333333333334</v>
      </c>
      <c r="K184" s="82" t="s">
        <v>117</v>
      </c>
      <c r="L184" s="22"/>
    </row>
    <row r="185" spans="1:12" ht="15">
      <c r="A185" s="17"/>
      <c r="B185" s="18"/>
      <c r="C185" s="19"/>
      <c r="D185" s="90" t="s">
        <v>50</v>
      </c>
      <c r="E185" s="113" t="s">
        <v>135</v>
      </c>
      <c r="F185" s="70">
        <v>200</v>
      </c>
      <c r="G185" s="71">
        <v>0.2</v>
      </c>
      <c r="H185" s="71">
        <v>5.0999999999999997E-2</v>
      </c>
      <c r="I185" s="71">
        <v>10.049000000000001</v>
      </c>
      <c r="J185" s="74">
        <v>41.417999999999999</v>
      </c>
      <c r="K185" s="82" t="s">
        <v>53</v>
      </c>
      <c r="L185" s="22"/>
    </row>
    <row r="186" spans="1:12" ht="15">
      <c r="A186" s="17"/>
      <c r="B186" s="18"/>
      <c r="C186" s="19"/>
      <c r="D186" s="122" t="s">
        <v>35</v>
      </c>
      <c r="E186" s="79" t="s">
        <v>70</v>
      </c>
      <c r="F186" s="70">
        <v>10</v>
      </c>
      <c r="G186" s="71">
        <v>0.8</v>
      </c>
      <c r="H186" s="71">
        <v>0.15</v>
      </c>
      <c r="I186" s="71">
        <v>4.01</v>
      </c>
      <c r="J186" s="74">
        <v>20.6</v>
      </c>
      <c r="K186" s="82" t="s">
        <v>74</v>
      </c>
      <c r="L186" s="22"/>
    </row>
    <row r="187" spans="1:12" ht="15">
      <c r="A187" s="17"/>
      <c r="B187" s="18"/>
      <c r="C187" s="19"/>
      <c r="D187" s="122" t="s">
        <v>34</v>
      </c>
      <c r="E187" s="79" t="s">
        <v>43</v>
      </c>
      <c r="F187" s="77">
        <v>10</v>
      </c>
      <c r="G187" s="74">
        <v>0.76</v>
      </c>
      <c r="H187" s="74">
        <v>0.08</v>
      </c>
      <c r="I187" s="74">
        <v>4.92</v>
      </c>
      <c r="J187" s="74">
        <v>23.4</v>
      </c>
      <c r="K187" s="82" t="s">
        <v>47</v>
      </c>
      <c r="L187" s="22"/>
    </row>
    <row r="188" spans="1:12" ht="15">
      <c r="A188" s="17"/>
      <c r="B188" s="18"/>
      <c r="C188" s="19"/>
      <c r="D188" s="93"/>
      <c r="E188" s="109"/>
      <c r="F188" s="46"/>
      <c r="G188" s="46"/>
      <c r="H188" s="46"/>
      <c r="I188" s="46"/>
      <c r="J188" s="46"/>
      <c r="K188" s="47"/>
      <c r="L188" s="22"/>
    </row>
    <row r="189" spans="1:12" ht="15">
      <c r="A189" s="17"/>
      <c r="B189" s="18"/>
      <c r="C189" s="19"/>
      <c r="D189" s="20"/>
      <c r="E189" s="21"/>
      <c r="F189" s="22"/>
      <c r="G189" s="22"/>
      <c r="H189" s="22"/>
      <c r="I189" s="22"/>
      <c r="J189" s="22"/>
      <c r="K189" s="41"/>
      <c r="L189" s="22"/>
    </row>
    <row r="190" spans="1:12" ht="15.75" customHeight="1">
      <c r="A190" s="23"/>
      <c r="B190" s="24"/>
      <c r="C190" s="25"/>
      <c r="D190" s="26" t="s">
        <v>27</v>
      </c>
      <c r="E190" s="27"/>
      <c r="F190" s="28">
        <f>SUM(F182:F189)</f>
        <v>540</v>
      </c>
      <c r="G190" s="28">
        <f t="shared" ref="G190:J190" si="60">SUM(G182:G189)</f>
        <v>22.160833333333336</v>
      </c>
      <c r="H190" s="28">
        <f t="shared" si="60"/>
        <v>16.784333333333329</v>
      </c>
      <c r="I190" s="28">
        <f t="shared" si="60"/>
        <v>83.345666666666688</v>
      </c>
      <c r="J190" s="28">
        <f t="shared" si="60"/>
        <v>573.43633333333332</v>
      </c>
      <c r="K190" s="42"/>
      <c r="L190" s="28">
        <v>110.94</v>
      </c>
    </row>
    <row r="191" spans="1:12" ht="15">
      <c r="A191" s="29">
        <f>A182</f>
        <v>2</v>
      </c>
      <c r="B191" s="30">
        <f>B182</f>
        <v>5</v>
      </c>
      <c r="C191" s="31" t="s">
        <v>28</v>
      </c>
      <c r="D191" s="90" t="s">
        <v>29</v>
      </c>
      <c r="E191" s="112" t="s">
        <v>173</v>
      </c>
      <c r="F191" s="70">
        <v>60</v>
      </c>
      <c r="G191" s="71">
        <v>1.0620000000000001</v>
      </c>
      <c r="H191" s="71">
        <v>3.3180000000000001</v>
      </c>
      <c r="I191" s="71">
        <v>5.8979999999999997</v>
      </c>
      <c r="J191" s="71">
        <v>57.683999999999997</v>
      </c>
      <c r="K191" s="78" t="s">
        <v>118</v>
      </c>
      <c r="L191" s="22"/>
    </row>
    <row r="192" spans="1:12" ht="15">
      <c r="A192" s="17"/>
      <c r="B192" s="18"/>
      <c r="C192" s="19"/>
      <c r="D192" s="90" t="s">
        <v>30</v>
      </c>
      <c r="E192" s="113" t="s">
        <v>174</v>
      </c>
      <c r="F192" s="70">
        <v>200</v>
      </c>
      <c r="G192" s="71">
        <v>6.8654000000000002</v>
      </c>
      <c r="H192" s="71">
        <v>5.7137999999999991</v>
      </c>
      <c r="I192" s="71">
        <v>11.935599999999999</v>
      </c>
      <c r="J192" s="71">
        <v>126.0782</v>
      </c>
      <c r="K192" s="78" t="s">
        <v>119</v>
      </c>
      <c r="L192" s="22"/>
    </row>
    <row r="193" spans="1:12" ht="15.75" thickBot="1">
      <c r="A193" s="17"/>
      <c r="B193" s="18"/>
      <c r="C193" s="19"/>
      <c r="D193" s="90" t="s">
        <v>31</v>
      </c>
      <c r="E193" s="113" t="s">
        <v>175</v>
      </c>
      <c r="F193" s="70">
        <v>90</v>
      </c>
      <c r="G193" s="73">
        <v>8.5500000000000007</v>
      </c>
      <c r="H193" s="73">
        <v>9.9642857142857135</v>
      </c>
      <c r="I193" s="73">
        <v>1.9928571428571429</v>
      </c>
      <c r="J193" s="76">
        <v>131.78571428571428</v>
      </c>
      <c r="K193" s="78" t="s">
        <v>120</v>
      </c>
      <c r="L193" s="22"/>
    </row>
    <row r="194" spans="1:12" ht="15">
      <c r="A194" s="17"/>
      <c r="B194" s="18"/>
      <c r="C194" s="19"/>
      <c r="D194" s="90" t="s">
        <v>32</v>
      </c>
      <c r="E194" s="113" t="s">
        <v>155</v>
      </c>
      <c r="F194" s="72">
        <v>150</v>
      </c>
      <c r="G194" s="74">
        <v>5.3250000000000002</v>
      </c>
      <c r="H194" s="74">
        <v>4.41</v>
      </c>
      <c r="I194" s="74">
        <v>32.79</v>
      </c>
      <c r="J194" s="74">
        <v>192.13499999999999</v>
      </c>
      <c r="K194" s="78" t="s">
        <v>56</v>
      </c>
      <c r="L194" s="16"/>
    </row>
    <row r="195" spans="1:12" ht="15">
      <c r="A195" s="17"/>
      <c r="B195" s="18"/>
      <c r="C195" s="19"/>
      <c r="D195" s="90" t="s">
        <v>33</v>
      </c>
      <c r="E195" s="113" t="s">
        <v>148</v>
      </c>
      <c r="F195" s="70">
        <v>200</v>
      </c>
      <c r="G195" s="71">
        <v>0.19</v>
      </c>
      <c r="H195" s="71">
        <v>7.0000000000000007E-2</v>
      </c>
      <c r="I195" s="71">
        <v>21.310400000000001</v>
      </c>
      <c r="J195" s="71">
        <v>86.619399999999999</v>
      </c>
      <c r="K195" s="78" t="s">
        <v>77</v>
      </c>
      <c r="L195" s="22"/>
    </row>
    <row r="196" spans="1:12" ht="15">
      <c r="A196" s="17"/>
      <c r="B196" s="18"/>
      <c r="C196" s="19"/>
      <c r="D196" s="122" t="s">
        <v>35</v>
      </c>
      <c r="E196" s="79" t="s">
        <v>70</v>
      </c>
      <c r="F196" s="70">
        <v>35</v>
      </c>
      <c r="G196" s="71">
        <v>2.8</v>
      </c>
      <c r="H196" s="71">
        <v>0.52500000000000002</v>
      </c>
      <c r="I196" s="71">
        <v>14.035</v>
      </c>
      <c r="J196" s="74">
        <v>72.099999999999994</v>
      </c>
      <c r="K196" s="78" t="s">
        <v>74</v>
      </c>
      <c r="L196" s="22"/>
    </row>
    <row r="197" spans="1:12" ht="15">
      <c r="A197" s="17"/>
      <c r="B197" s="18"/>
      <c r="C197" s="19"/>
      <c r="D197" s="122" t="s">
        <v>34</v>
      </c>
      <c r="E197" s="79" t="s">
        <v>43</v>
      </c>
      <c r="F197" s="72">
        <v>40</v>
      </c>
      <c r="G197" s="74">
        <v>3.04</v>
      </c>
      <c r="H197" s="74">
        <v>0.32</v>
      </c>
      <c r="I197" s="74">
        <v>19.68</v>
      </c>
      <c r="J197" s="74">
        <v>93.6</v>
      </c>
      <c r="K197" s="78" t="s">
        <v>47</v>
      </c>
      <c r="L197" s="22"/>
    </row>
    <row r="198" spans="1:12" ht="15">
      <c r="A198" s="17"/>
      <c r="B198" s="18"/>
      <c r="C198" s="19"/>
      <c r="D198" s="20" t="s">
        <v>26</v>
      </c>
      <c r="E198" s="21"/>
      <c r="F198" s="22"/>
      <c r="G198" s="22"/>
      <c r="H198" s="22"/>
      <c r="I198" s="22"/>
      <c r="J198" s="22"/>
      <c r="K198" s="41"/>
      <c r="L198" s="22"/>
    </row>
    <row r="199" spans="1:12" ht="15">
      <c r="A199" s="17"/>
      <c r="B199" s="18"/>
      <c r="C199" s="19"/>
      <c r="D199" s="20"/>
      <c r="E199" s="21"/>
      <c r="F199" s="22"/>
      <c r="G199" s="22"/>
      <c r="H199" s="22"/>
      <c r="I199" s="22"/>
      <c r="J199" s="22"/>
      <c r="K199" s="41"/>
      <c r="L199" s="22"/>
    </row>
    <row r="200" spans="1:12" ht="15">
      <c r="A200" s="23"/>
      <c r="B200" s="24"/>
      <c r="C200" s="25"/>
      <c r="D200" s="26" t="s">
        <v>27</v>
      </c>
      <c r="E200" s="27"/>
      <c r="F200" s="28">
        <f>SUM(F191:F199)</f>
        <v>775</v>
      </c>
      <c r="G200" s="28">
        <f t="shared" ref="G200:J200" si="61">SUM(G191:G199)</f>
        <v>27.832400000000003</v>
      </c>
      <c r="H200" s="28">
        <f t="shared" si="61"/>
        <v>24.321085714285712</v>
      </c>
      <c r="I200" s="28">
        <f t="shared" si="61"/>
        <v>107.64185714285713</v>
      </c>
      <c r="J200" s="28">
        <f t="shared" si="61"/>
        <v>760.00231428571431</v>
      </c>
      <c r="K200" s="42"/>
      <c r="L200" s="28">
        <v>166.41</v>
      </c>
    </row>
    <row r="201" spans="1:12" ht="15">
      <c r="A201" s="32">
        <f>A182</f>
        <v>2</v>
      </c>
      <c r="B201" s="33">
        <f>B182</f>
        <v>5</v>
      </c>
      <c r="C201" s="132" t="s">
        <v>36</v>
      </c>
      <c r="D201" s="133"/>
      <c r="E201" s="34"/>
      <c r="F201" s="35">
        <f>F190+F200</f>
        <v>1315</v>
      </c>
      <c r="G201" s="35">
        <f t="shared" ref="G201" si="62">G190+G200</f>
        <v>49.993233333333336</v>
      </c>
      <c r="H201" s="35">
        <f t="shared" ref="H201" si="63">H190+H200</f>
        <v>41.105419047619037</v>
      </c>
      <c r="I201" s="35">
        <f t="shared" ref="I201" si="64">I190+I200</f>
        <v>190.98752380952382</v>
      </c>
      <c r="J201" s="35">
        <f t="shared" ref="J201:L201" si="65">J190+J200</f>
        <v>1333.4386476190475</v>
      </c>
      <c r="K201" s="35"/>
      <c r="L201" s="35">
        <f t="shared" si="65"/>
        <v>277.35000000000002</v>
      </c>
    </row>
    <row r="202" spans="1:12">
      <c r="A202" s="43"/>
      <c r="B202" s="44"/>
      <c r="C202" s="134" t="s">
        <v>37</v>
      </c>
      <c r="D202" s="134"/>
      <c r="E202" s="134"/>
      <c r="F202" s="45">
        <f>(F24+F43+F62+F81+F102+F122+F141+F160+F181+F201)/(IF(F24=0,0,1)+IF(F43=0,0,1)+IF(F62=0,0,1)+IF(F81=0,0,1)+IF(F102=0,0,1)+IF(F122=0,0,1)+IF(F141=0,0,1)+IF(F160=0,0,1)+IF(F181=0,0,1)+IF(F201=0,0,1))</f>
        <v>1301.5</v>
      </c>
      <c r="G202" s="45">
        <f>(G24+G43+G62+G81+G102+G122+G141+G160+G181+G201)/(IF(G24=0,0,1)+IF(G43=0,0,1)+IF(G62=0,0,1)+IF(G81=0,0,1)+IF(G102=0,0,1)+IF(G122=0,0,1)+IF(G141=0,0,1)+IF(G160=0,0,1)+IF(G181=0,0,1)+IF(G201=0,0,1))</f>
        <v>47.999197179487183</v>
      </c>
      <c r="H202" s="45">
        <f>(H24+H43+H62+H81+H102+H122+H141+H160+H181+H201)/(IF(H24=0,0,1)+IF(H43=0,0,1)+IF(H62=0,0,1)+IF(H81=0,0,1)+IF(H102=0,0,1)+IF(H122=0,0,1)+IF(H141=0,0,1)+IF(H160=0,0,1)+IF(H181=0,0,1)+IF(H201=0,0,1))</f>
        <v>46.834722344322344</v>
      </c>
      <c r="I202" s="45">
        <f>(I24+I43+I62+I81+I102+I122+I141+I160+I181+I201)/(IF(I24=0,0,1)+IF(I43=0,0,1)+IF(I62=0,0,1)+IF(I81=0,0,1)+IF(I102=0,0,1)+IF(I122=0,0,1)+IF(I141=0,0,1)+IF(I160=0,0,1)+IF(I181=0,0,1)+IF(I201=0,0,1))</f>
        <v>185.65893260073261</v>
      </c>
      <c r="J202" s="45">
        <f>(J24+J43+J62+J81+J102+J122+J141+J160+J181+J201)/(IF(J24=0,0,1)+IF(J43=0,0,1)+IF(J62=0,0,1)+IF(J81=0,0,1)+IF(J102=0,0,1)+IF(J122=0,0,1)+IF(J141=0,0,1)+IF(J160=0,0,1)+IF(J181=0,0,1)+IF(J201=0,0,1))</f>
        <v>1365.5456904761904</v>
      </c>
      <c r="K202" s="45"/>
      <c r="L202" s="45">
        <f>(L24+L43+L62+L81+L102+L122+L141+L160+L181+L201)/(IF(L24=0,0,1)+IF(L43=0,0,1)+IF(L62=0,0,1)+IF(L81=0,0,1)+IF(L102=0,0,1)+IF(L122=0,0,1)+IF(L141=0,0,1)+IF(L160=0,0,1)+IF(L181=0,0,1)+IF(L201=0,0,1))</f>
        <v>277.34999999999997</v>
      </c>
    </row>
  </sheetData>
  <mergeCells count="14">
    <mergeCell ref="C160:D160"/>
    <mergeCell ref="C181:D181"/>
    <mergeCell ref="C201:D201"/>
    <mergeCell ref="C202:E202"/>
    <mergeCell ref="C62:D62"/>
    <mergeCell ref="C81:D81"/>
    <mergeCell ref="C102:D102"/>
    <mergeCell ref="C122:D122"/>
    <mergeCell ref="C141:D141"/>
    <mergeCell ref="C1:E1"/>
    <mergeCell ref="H1:K1"/>
    <mergeCell ref="H2:K2"/>
    <mergeCell ref="C24:D24"/>
    <mergeCell ref="C43:D43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2024-04-16T10:35:53Z</cp:lastPrinted>
  <dcterms:created xsi:type="dcterms:W3CDTF">2022-05-16T14:23:00Z</dcterms:created>
  <dcterms:modified xsi:type="dcterms:W3CDTF">2025-04-10T10:02:08Z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362EF8D21638469CB9A67856E7C6A0ED_12</vt:lpwstr>
  </property>
  <property fmtid="{D5CDD505-2E9C-101B-9397-08002B2CF9AE}" pid="3" name="KSOProductBuildVer">
    <vt:lpwstr>1049-12.2.0.13359</vt:lpwstr>
  </property>
</Properties>
</file>